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5330" windowHeight="4665" activeTab="0"/>
  </bookViews>
  <sheets>
    <sheet name="dem12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localSheetId="0" hidden="1">'[4]DEMAND18'!#REF!</definedName>
    <definedName name="__123Graph_D" hidden="1">#REF!</definedName>
    <definedName name="_xlnm._FilterDatabase" localSheetId="0" hidden="1">'dem12'!$A$19:$L$501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colorec" localSheetId="0">'dem12'!$D$514:$L$514</definedName>
    <definedName name="EcoRecCap" localSheetId="0">'dem12'!$D$518:$L$518</definedName>
    <definedName name="ecoRecRev" localSheetId="0">'dem12'!$D$516:$L$516</definedName>
    <definedName name="ee" localSheetId="0">'dem12'!$D$461:$L$461</definedName>
    <definedName name="ee">#REF!</definedName>
    <definedName name="fishcap">#REF!</definedName>
    <definedName name="Fishrev">#REF!</definedName>
    <definedName name="fwl" localSheetId="0">'dem12'!$D$414:$L$414</definedName>
    <definedName name="fwl">#REF!</definedName>
    <definedName name="fwlcap" localSheetId="0">'dem12'!$D$496:$L$496</definedName>
    <definedName name="fwlcap">#REF!</definedName>
    <definedName name="fwlrec" localSheetId="0">'dem12'!$D$520:$L$520</definedName>
    <definedName name="fwlrec">#REF!</definedName>
    <definedName name="fwlrec1" localSheetId="0">'dem12'!$D$507:$L$507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'dem12'!$K$498</definedName>
    <definedName name="np">#REF!</definedName>
    <definedName name="Nutrition" localSheetId="0">#REF!</definedName>
    <definedName name="Nutrition">#REF!</definedName>
    <definedName name="oas" localSheetId="0">'dem12'!#REF!</definedName>
    <definedName name="oges">#REF!</definedName>
    <definedName name="otd" localSheetId="0">'dem12'!$D$26:$L$26</definedName>
    <definedName name="otdrec" localSheetId="0">'dem12'!$D$501:$L$501</definedName>
    <definedName name="pension">#REF!</definedName>
    <definedName name="_xlnm.Print_Area" localSheetId="0">'dem12'!$A$1:$L$521</definedName>
    <definedName name="_xlnm.Print_Titles" localSheetId="0">'dem12'!$16:$19</definedName>
    <definedName name="pw">#REF!</definedName>
    <definedName name="pwcap">#REF!</definedName>
    <definedName name="rec">'dem12'!$D$507:$L$507</definedName>
    <definedName name="rec1">'dem12'!$D$508:$L$508</definedName>
    <definedName name="rec12">'dem12'!$D$504:$L$504</definedName>
    <definedName name="rec2" localSheetId="0">'dem12'!#REF!</definedName>
    <definedName name="reform">#REF!</definedName>
    <definedName name="revise" localSheetId="0">'dem12'!#REF!</definedName>
    <definedName name="scst" localSheetId="0">#REF!</definedName>
    <definedName name="scst">#REF!</definedName>
    <definedName name="sgs">#REF!</definedName>
    <definedName name="SocialSecurity" localSheetId="0">#REF!</definedName>
    <definedName name="SocialSecurity">#REF!</definedName>
    <definedName name="socialwelfare" localSheetId="0">#REF!</definedName>
    <definedName name="socialwelfare">#REF!</definedName>
    <definedName name="spfrd" localSheetId="0">'dem12'!#REF!</definedName>
    <definedName name="spfrd">#REF!</definedName>
    <definedName name="sss">#REF!</definedName>
    <definedName name="summary" localSheetId="0">'dem12'!#REF!</definedName>
    <definedName name="swc" localSheetId="0">'dem12'!$D$95:$L$95</definedName>
    <definedName name="swc">#REF!</definedName>
    <definedName name="tax">#REF!</definedName>
    <definedName name="udhd">#REF!</definedName>
    <definedName name="urbancap">#REF!</definedName>
    <definedName name="voted" localSheetId="0">'dem12'!$E$14:$G$14</definedName>
    <definedName name="Voted">#REF!</definedName>
    <definedName name="water">#REF!</definedName>
    <definedName name="watercap">#REF!</definedName>
    <definedName name="welfarecap" localSheetId="0">#REF!</definedName>
    <definedName name="welfarecap">#REF!</definedName>
    <definedName name="Z_239EE218_578E_4317_BEED_14D5D7089E27_.wvu.Cols" localSheetId="0" hidden="1">'dem12'!#REF!</definedName>
    <definedName name="Z_239EE218_578E_4317_BEED_14D5D7089E27_.wvu.FilterData" localSheetId="0" hidden="1">'dem12'!$A$1:$L$522</definedName>
    <definedName name="Z_239EE218_578E_4317_BEED_14D5D7089E27_.wvu.PrintArea" localSheetId="0" hidden="1">'dem12'!$A$1:$L$522</definedName>
    <definedName name="Z_239EE218_578E_4317_BEED_14D5D7089E27_.wvu.PrintTitles" localSheetId="0" hidden="1">'dem12'!$16:$19</definedName>
    <definedName name="Z_302A3EA3_AE96_11D5_A646_0050BA3D7AFD_.wvu.Cols" localSheetId="0" hidden="1">'dem12'!#REF!</definedName>
    <definedName name="Z_302A3EA3_AE96_11D5_A646_0050BA3D7AFD_.wvu.FilterData" localSheetId="0" hidden="1">'dem12'!$A$1:$L$522</definedName>
    <definedName name="Z_302A3EA3_AE96_11D5_A646_0050BA3D7AFD_.wvu.PrintArea" localSheetId="0" hidden="1">'dem12'!$A$1:$L$522</definedName>
    <definedName name="Z_302A3EA3_AE96_11D5_A646_0050BA3D7AFD_.wvu.PrintTitles" localSheetId="0" hidden="1">'dem12'!$16:$19</definedName>
    <definedName name="Z_36DBA021_0ECB_11D4_8064_004005726899_.wvu.Cols" localSheetId="0" hidden="1">'dem12'!#REF!</definedName>
    <definedName name="Z_36DBA021_0ECB_11D4_8064_004005726899_.wvu.FilterData" localSheetId="0" hidden="1">'dem12'!$C$21:$C$520</definedName>
    <definedName name="Z_36DBA021_0ECB_11D4_8064_004005726899_.wvu.PrintArea" localSheetId="0" hidden="1">'dem12'!$A$1:$L$520</definedName>
    <definedName name="Z_36DBA021_0ECB_11D4_8064_004005726899_.wvu.PrintTitles" localSheetId="0" hidden="1">'dem12'!$16:$19</definedName>
    <definedName name="Z_500B8DB8_F286_4AC6_8FFB_9BFEC967AB3A_.wvu.FilterData" localSheetId="0" hidden="1">'dem12'!$A$21:$L$543</definedName>
    <definedName name="Z_500B8DB8_F286_4AC6_8FFB_9BFEC967AB3A_.wvu.PrintArea" localSheetId="0" hidden="1">'dem12'!$A$1:$L$522</definedName>
    <definedName name="Z_500B8DB8_F286_4AC6_8FFB_9BFEC967AB3A_.wvu.PrintTitles" localSheetId="0" hidden="1">'dem12'!$16:$19</definedName>
    <definedName name="Z_93EBE921_AE91_11D5_8685_004005726899_.wvu.Cols" localSheetId="0" hidden="1">'dem12'!#REF!</definedName>
    <definedName name="Z_93EBE921_AE91_11D5_8685_004005726899_.wvu.FilterData" localSheetId="0" hidden="1">'dem12'!$C$21:$C$520</definedName>
    <definedName name="Z_93EBE921_AE91_11D5_8685_004005726899_.wvu.PrintArea" localSheetId="0" hidden="1">'dem12'!$A$1:$L$520</definedName>
    <definedName name="Z_93EBE921_AE91_11D5_8685_004005726899_.wvu.PrintTitles" localSheetId="0" hidden="1">'dem12'!$16:$19</definedName>
    <definedName name="Z_94DA79C1_0FDE_11D5_9579_000021DAEEA2_.wvu.Cols" localSheetId="0" hidden="1">'dem12'!#REF!</definedName>
    <definedName name="Z_94DA79C1_0FDE_11D5_9579_000021DAEEA2_.wvu.FilterData" localSheetId="0" hidden="1">'dem12'!$C$21:$C$520</definedName>
    <definedName name="Z_94DA79C1_0FDE_11D5_9579_000021DAEEA2_.wvu.PrintArea" localSheetId="0" hidden="1">'dem12'!$A$1:$L$520</definedName>
    <definedName name="Z_94DA79C1_0FDE_11D5_9579_000021DAEEA2_.wvu.PrintTitles" localSheetId="0" hidden="1">'dem12'!$16:$19</definedName>
    <definedName name="Z_B4CB098E_161F_11D5_8064_004005726899_.wvu.FilterData" localSheetId="0" hidden="1">'dem12'!$C$21:$C$520</definedName>
    <definedName name="Z_B4CB0999_161F_11D5_8064_004005726899_.wvu.FilterData" localSheetId="0" hidden="1">'dem12'!$C$21:$C$520</definedName>
    <definedName name="Z_C868F8C3_16D7_11D5_A68D_81D6213F5331_.wvu.Cols" localSheetId="0" hidden="1">'dem12'!#REF!</definedName>
    <definedName name="Z_C868F8C3_16D7_11D5_A68D_81D6213F5331_.wvu.FilterData" localSheetId="0" hidden="1">'dem12'!$C$21:$C$520</definedName>
    <definedName name="Z_C868F8C3_16D7_11D5_A68D_81D6213F5331_.wvu.PrintArea" localSheetId="0" hidden="1">'dem12'!$A$1:$L$520</definedName>
    <definedName name="Z_C868F8C3_16D7_11D5_A68D_81D6213F5331_.wvu.PrintTitles" localSheetId="0" hidden="1">'dem12'!$16:$19</definedName>
    <definedName name="Z_E5DF37BD_125C_11D5_8DC4_D0F5D88B3549_.wvu.Cols" localSheetId="0" hidden="1">'dem12'!#REF!</definedName>
    <definedName name="Z_E5DF37BD_125C_11D5_8DC4_D0F5D88B3549_.wvu.FilterData" localSheetId="0" hidden="1">'dem12'!$C$21:$C$520</definedName>
    <definedName name="Z_E5DF37BD_125C_11D5_8DC4_D0F5D88B3549_.wvu.PrintArea" localSheetId="0" hidden="1">'dem12'!$A$1:$L$520</definedName>
    <definedName name="Z_E5DF37BD_125C_11D5_8DC4_D0F5D88B3549_.wvu.PrintTitles" localSheetId="0" hidden="1">'dem12'!$16:$19</definedName>
    <definedName name="Z_F8ADACC1_164E_11D6_B603_000021DAEEA2_.wvu.Cols" localSheetId="0" hidden="1">'dem12'!#REF!</definedName>
    <definedName name="Z_F8ADACC1_164E_11D6_B603_000021DAEEA2_.wvu.FilterData" localSheetId="0" hidden="1">'dem12'!$C$21:$C$520</definedName>
    <definedName name="Z_F8ADACC1_164E_11D6_B603_000021DAEEA2_.wvu.PrintArea" localSheetId="0" hidden="1">'dem12'!$A$1:$L$520</definedName>
    <definedName name="Z_F8ADACC1_164E_11D6_B603_000021DAEEA2_.wvu.PrintTitles" localSheetId="0" hidden="1">'dem12'!$16:$19</definedName>
  </definedNames>
  <calcPr fullCalcOnLoad="1"/>
</workbook>
</file>

<file path=xl/comments1.xml><?xml version="1.0" encoding="utf-8"?>
<comments xmlns="http://schemas.openxmlformats.org/spreadsheetml/2006/main">
  <authors>
    <author>aruni</author>
  </authors>
  <commentList>
    <comment ref="K309" authorId="0">
      <text>
        <r>
          <rPr>
            <sz val="8"/>
            <rFont val="Tahoma"/>
            <family val="2"/>
          </rPr>
          <t xml:space="preserve">approval exists
</t>
        </r>
      </text>
    </comment>
  </commentList>
</comments>
</file>

<file path=xl/sharedStrings.xml><?xml version="1.0" encoding="utf-8"?>
<sst xmlns="http://schemas.openxmlformats.org/spreadsheetml/2006/main" count="768" uniqueCount="333">
  <si>
    <t>Soil &amp; Water Conservation</t>
  </si>
  <si>
    <t>Forestry and Wild Life</t>
  </si>
  <si>
    <t>Ecology and Environment</t>
  </si>
  <si>
    <t>(a) Capital Account of Agriculture and Allied Activities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</si>
  <si>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</si>
  <si>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</si>
  <si>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</si>
  <si>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</si>
  <si>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</si>
  <si>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</si>
  <si>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</si>
  <si>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</si>
  <si>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</si>
  <si>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</si>
  <si>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</si>
  <si>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Forestry and Wildlife Department</t>
  </si>
  <si>
    <t>Head Office Establishment</t>
  </si>
  <si>
    <t>13.44.01</t>
  </si>
  <si>
    <t>Salaries</t>
  </si>
  <si>
    <t>13.44.11</t>
  </si>
  <si>
    <t>Travel Expenses</t>
  </si>
  <si>
    <t>-</t>
  </si>
  <si>
    <t>13.44.13</t>
  </si>
  <si>
    <t>Office Expenses</t>
  </si>
  <si>
    <t>East District</t>
  </si>
  <si>
    <t>13.45.01</t>
  </si>
  <si>
    <t>13.45.11</t>
  </si>
  <si>
    <t>13.45.13</t>
  </si>
  <si>
    <t>West District</t>
  </si>
  <si>
    <t>13.46.01</t>
  </si>
  <si>
    <t>13.46.11</t>
  </si>
  <si>
    <t>13.46.13</t>
  </si>
  <si>
    <t>North District</t>
  </si>
  <si>
    <t>13.47.01</t>
  </si>
  <si>
    <t>13.47.11</t>
  </si>
  <si>
    <t>13.47.13</t>
  </si>
  <si>
    <t>13.47.14</t>
  </si>
  <si>
    <t>Rent, Rates and Taxes</t>
  </si>
  <si>
    <t>South District</t>
  </si>
  <si>
    <t>13.48.01</t>
  </si>
  <si>
    <t>13.48.11</t>
  </si>
  <si>
    <t>13.48.13</t>
  </si>
  <si>
    <t>Soil Conservation</t>
  </si>
  <si>
    <t>13.45.72</t>
  </si>
  <si>
    <t>Soil Conservation in Water Shed Areas</t>
  </si>
  <si>
    <t>13.46.72</t>
  </si>
  <si>
    <t>13.47.72</t>
  </si>
  <si>
    <t>13.48.72</t>
  </si>
  <si>
    <t>Other Expenditure</t>
  </si>
  <si>
    <t>00.44.02</t>
  </si>
  <si>
    <t>Wages</t>
  </si>
  <si>
    <t>Grants-in-aid</t>
  </si>
  <si>
    <t>Principal Chief Conservator of Forest</t>
  </si>
  <si>
    <t>00.60.01</t>
  </si>
  <si>
    <t>00.60.11</t>
  </si>
  <si>
    <t>00.60.13</t>
  </si>
  <si>
    <t>00.60.21</t>
  </si>
  <si>
    <t>00.60.27</t>
  </si>
  <si>
    <t>Minor Works</t>
  </si>
  <si>
    <t>00.60.50</t>
  </si>
  <si>
    <t>Other Charges</t>
  </si>
  <si>
    <t>00.45.01</t>
  </si>
  <si>
    <t>00.45.11</t>
  </si>
  <si>
    <t>00.45.13</t>
  </si>
  <si>
    <t>00.45.27</t>
  </si>
  <si>
    <t>00.46.01</t>
  </si>
  <si>
    <t>00.46.11</t>
  </si>
  <si>
    <t>00.46.13</t>
  </si>
  <si>
    <t>00.46.27</t>
  </si>
  <si>
    <t>00.47.01</t>
  </si>
  <si>
    <t>00.47.11</t>
  </si>
  <si>
    <t>00.47.13</t>
  </si>
  <si>
    <t>00.47.27</t>
  </si>
  <si>
    <t>00.48.01</t>
  </si>
  <si>
    <t>00.48.11</t>
  </si>
  <si>
    <t>00.48.13</t>
  </si>
  <si>
    <t>00.48.27</t>
  </si>
  <si>
    <t>Education and Training</t>
  </si>
  <si>
    <t>Research</t>
  </si>
  <si>
    <t>Establishment</t>
  </si>
  <si>
    <t>60.00.01</t>
  </si>
  <si>
    <t>60.00.11</t>
  </si>
  <si>
    <t>60.00.13</t>
  </si>
  <si>
    <t>61.00.72</t>
  </si>
  <si>
    <t>Silviculture Research</t>
  </si>
  <si>
    <t>61.00.81</t>
  </si>
  <si>
    <t>Biodiversity Research</t>
  </si>
  <si>
    <t>62.00.74</t>
  </si>
  <si>
    <t>Wildlife</t>
  </si>
  <si>
    <t>Demarcation Survey</t>
  </si>
  <si>
    <t>63.00.01</t>
  </si>
  <si>
    <t>63.00.11</t>
  </si>
  <si>
    <t>63.00.13</t>
  </si>
  <si>
    <t>Working Plan Survey</t>
  </si>
  <si>
    <t>64.00.01</t>
  </si>
  <si>
    <t>64.00.02</t>
  </si>
  <si>
    <t>64.00.11</t>
  </si>
  <si>
    <t>64.00.13</t>
  </si>
  <si>
    <t>64.00.27</t>
  </si>
  <si>
    <t>Planning and Statistical Cell</t>
  </si>
  <si>
    <t>65.00.01</t>
  </si>
  <si>
    <t>65.00.11</t>
  </si>
  <si>
    <t>65.00.13</t>
  </si>
  <si>
    <t>Forest Protection Schemes</t>
  </si>
  <si>
    <t>66.44.71</t>
  </si>
  <si>
    <t>Forest Protection</t>
  </si>
  <si>
    <t>66.45.71</t>
  </si>
  <si>
    <t>66.46.71</t>
  </si>
  <si>
    <t>66.47.71</t>
  </si>
  <si>
    <t>66.48.71</t>
  </si>
  <si>
    <t>Bio-Diversity  Schemes</t>
  </si>
  <si>
    <t>67.00.82</t>
  </si>
  <si>
    <t>Biodiversity of Kanchendzonga Biosphere Reserve (100% CSS)</t>
  </si>
  <si>
    <t>Forest Conservation, Development and Regeneration</t>
  </si>
  <si>
    <t>Social and Farm Forestry</t>
  </si>
  <si>
    <t>Social Forestry</t>
  </si>
  <si>
    <t>69.45.01</t>
  </si>
  <si>
    <t>69.45.11</t>
  </si>
  <si>
    <t>69.45.13</t>
  </si>
  <si>
    <t>69.46.01</t>
  </si>
  <si>
    <t>69.46.11</t>
  </si>
  <si>
    <t>69.46.13</t>
  </si>
  <si>
    <t>69.47.01</t>
  </si>
  <si>
    <t>69.47.11</t>
  </si>
  <si>
    <t>69.47.13</t>
  </si>
  <si>
    <t>69.48.01</t>
  </si>
  <si>
    <t>69.48.11</t>
  </si>
  <si>
    <t>69.48.13</t>
  </si>
  <si>
    <t>Sericulture</t>
  </si>
  <si>
    <t>70.61.01</t>
  </si>
  <si>
    <t>70.61.11</t>
  </si>
  <si>
    <t>70.61.13</t>
  </si>
  <si>
    <t>70.61.71</t>
  </si>
  <si>
    <t>Sericulture Schemes</t>
  </si>
  <si>
    <t>Aesthetic Forestry</t>
  </si>
  <si>
    <t>70.45.72</t>
  </si>
  <si>
    <t>70.46.72</t>
  </si>
  <si>
    <t>70.47.72</t>
  </si>
  <si>
    <t>70.48.72</t>
  </si>
  <si>
    <t>Plantation Schemes</t>
  </si>
  <si>
    <t>Greening of Ecologically Fragile Area</t>
  </si>
  <si>
    <t>71.44.74</t>
  </si>
  <si>
    <t>Medicinal Plants</t>
  </si>
  <si>
    <t>71.45.71</t>
  </si>
  <si>
    <t>71.46.71</t>
  </si>
  <si>
    <t>71.47.73</t>
  </si>
  <si>
    <t>Regeneration of Conifer Forest area</t>
  </si>
  <si>
    <t>71.48.71</t>
  </si>
  <si>
    <t>Compensatory Afforestation Schemes</t>
  </si>
  <si>
    <t>72.00.75</t>
  </si>
  <si>
    <t>Forest Produce</t>
  </si>
  <si>
    <t>Utilisation Circle</t>
  </si>
  <si>
    <t>73.45.01</t>
  </si>
  <si>
    <t>73.45.11</t>
  </si>
  <si>
    <t>73.45.13</t>
  </si>
  <si>
    <t>73.45.72</t>
  </si>
  <si>
    <t>00.00.74</t>
  </si>
  <si>
    <t>00.44.50</t>
  </si>
  <si>
    <t>Wild Life Preservation</t>
  </si>
  <si>
    <t>Chief Wild Life Warden Establishment</t>
  </si>
  <si>
    <t>00.38.01</t>
  </si>
  <si>
    <t>00.38.11</t>
  </si>
  <si>
    <t>00.38.13</t>
  </si>
  <si>
    <t>00.45.71</t>
  </si>
  <si>
    <t>Propagation &amp; Conservation of Wild Life Products</t>
  </si>
  <si>
    <t>00.45.83</t>
  </si>
  <si>
    <t>00.45.85</t>
  </si>
  <si>
    <t>00.46.71</t>
  </si>
  <si>
    <t>00.46.72</t>
  </si>
  <si>
    <t>00.46.86</t>
  </si>
  <si>
    <t>00.47.71</t>
  </si>
  <si>
    <t>00.47.87</t>
  </si>
  <si>
    <t>Development of Shingba Rhododendron  Sanctuary (100%CSS)</t>
  </si>
  <si>
    <t>00.48.02</t>
  </si>
  <si>
    <t>Materials and Supplies</t>
  </si>
  <si>
    <t>00.48.71</t>
  </si>
  <si>
    <t>00.48.82</t>
  </si>
  <si>
    <t>00.66.01</t>
  </si>
  <si>
    <t>00.66.11</t>
  </si>
  <si>
    <t>00.66.13</t>
  </si>
  <si>
    <t>00.66.50</t>
  </si>
  <si>
    <t>00.66.71</t>
  </si>
  <si>
    <t>00.66.81</t>
  </si>
  <si>
    <t>Zoological Park</t>
  </si>
  <si>
    <t>Development of Himalayan Zoological Park</t>
  </si>
  <si>
    <t>61.00.01</t>
  </si>
  <si>
    <t>61.00.02</t>
  </si>
  <si>
    <t>61.00.11</t>
  </si>
  <si>
    <t>61.00.13</t>
  </si>
  <si>
    <t>61.00.21</t>
  </si>
  <si>
    <t>Supplies and Materials</t>
  </si>
  <si>
    <t>61.00.27</t>
  </si>
  <si>
    <t>Public Gardens</t>
  </si>
  <si>
    <t>00.45.02</t>
  </si>
  <si>
    <t>Environmental Research and Ecological Regeneration</t>
  </si>
  <si>
    <t>00.44.01</t>
  </si>
  <si>
    <t>00.44.11</t>
  </si>
  <si>
    <t>00.44.13</t>
  </si>
  <si>
    <t>00.44.71</t>
  </si>
  <si>
    <t>00.44.81</t>
  </si>
  <si>
    <t>Assistance under ENVIS (100%CSS)</t>
  </si>
  <si>
    <t>Conservation Programmes</t>
  </si>
  <si>
    <t>00.00.71</t>
  </si>
  <si>
    <t>Wet Land Conservation</t>
  </si>
  <si>
    <t>00.00.72</t>
  </si>
  <si>
    <t>Research and Ecological Regeneration</t>
  </si>
  <si>
    <t>Botanical Garden at Rumtek</t>
  </si>
  <si>
    <t>60.00.02</t>
  </si>
  <si>
    <t>60.00.21</t>
  </si>
  <si>
    <t>Research &amp; Ecological Regeneration</t>
  </si>
  <si>
    <t>Prevention &amp; Control of Pollution</t>
  </si>
  <si>
    <t>CAPITAL SECTION</t>
  </si>
  <si>
    <t>46</t>
  </si>
  <si>
    <t>Communication and Building</t>
  </si>
  <si>
    <t>DEMAND NO. 12</t>
  </si>
  <si>
    <t>00.44.21</t>
  </si>
  <si>
    <t>00.44.26</t>
  </si>
  <si>
    <t>Advertisement and Publicity</t>
  </si>
  <si>
    <t>Assistance from Zoo Authority of India  (100% CSS)</t>
  </si>
  <si>
    <t>44</t>
  </si>
  <si>
    <t>Head Office Establishement</t>
  </si>
  <si>
    <t>66</t>
  </si>
  <si>
    <t>61.00.31</t>
  </si>
  <si>
    <t>00.45.84</t>
  </si>
  <si>
    <t>62.00.50</t>
  </si>
  <si>
    <t>66.44.81</t>
  </si>
  <si>
    <t>00.46.75</t>
  </si>
  <si>
    <t>70.61.82</t>
  </si>
  <si>
    <t>Other Taxes and Duties on Commodities and Services</t>
  </si>
  <si>
    <t>Transfer to Reserve Fund/ Deposit Accounts</t>
  </si>
  <si>
    <t>Transfer to Sikkim Ecology Fund</t>
  </si>
  <si>
    <t>70.44.74</t>
  </si>
  <si>
    <t>00.44.79</t>
  </si>
  <si>
    <t>Capacity Building/Training</t>
  </si>
  <si>
    <t>00.44.73</t>
  </si>
  <si>
    <t>Smriti Ban at Hanumantok</t>
  </si>
  <si>
    <t>00.46.87</t>
  </si>
  <si>
    <t>II. Details of the estimates and the heads under which this grant will be accounted for:</t>
  </si>
  <si>
    <t>Revenue</t>
  </si>
  <si>
    <t>Capital</t>
  </si>
  <si>
    <t>Development of Kyongnosla Alpine Sanctuary (100% CSS)</t>
  </si>
  <si>
    <t>Eco Development of Barsey Rhododendron Sanctuary (NEC)</t>
  </si>
  <si>
    <t>(iii) Collection of Taxes on Commodities &amp; Services</t>
  </si>
  <si>
    <t>Other Taxes and Duties on Commodities &amp;  Services</t>
  </si>
  <si>
    <t>44.00.70</t>
  </si>
  <si>
    <t>Training (Capacity Building)</t>
  </si>
  <si>
    <t>66.44.70</t>
  </si>
  <si>
    <t>72.00.74</t>
  </si>
  <si>
    <t>Compensatory Afforestation (State Plan)</t>
  </si>
  <si>
    <t>00.48.83</t>
  </si>
  <si>
    <t>00.00.81</t>
  </si>
  <si>
    <t>State Pollution Control Board</t>
  </si>
  <si>
    <t>Buildings</t>
  </si>
  <si>
    <t>00.44.72</t>
  </si>
  <si>
    <t>Development of Himalayan Zoological 
Park</t>
  </si>
  <si>
    <t>Management of Wetland-Gurudongmar/ Tsongu/ Phedang (100% CSS)</t>
  </si>
  <si>
    <t>Training (In service)</t>
  </si>
  <si>
    <t>Bird Sanctuary at Rabdentse</t>
  </si>
  <si>
    <t>A - General Services (b) Fiscal Services</t>
  </si>
  <si>
    <t>(d) Administrative Services</t>
  </si>
  <si>
    <t>C - Economic Services (a) Agriculture and Allied Activities</t>
  </si>
  <si>
    <t>C - Capital Accounts of Economic Services</t>
  </si>
  <si>
    <t>Barsey Rhododendron Sanctuary 
(100% CSS)</t>
  </si>
  <si>
    <t>Development of Phangulakha Sanctuary 
(100% CSS)</t>
  </si>
  <si>
    <t>Capital Outlay on Forestry &amp; Wild Life</t>
  </si>
  <si>
    <t>Forestry</t>
  </si>
  <si>
    <t>Integrated Forest Protection Scheme                       
(90:10% CSS)</t>
  </si>
  <si>
    <t>Botanical Garden Hee-Gorucharran</t>
  </si>
  <si>
    <t>61.00.50</t>
  </si>
  <si>
    <t>Eco-Park at Jureli Dara, Daramdin</t>
  </si>
  <si>
    <t>00.46.76</t>
  </si>
  <si>
    <t>Directorate of Eco-Tourism</t>
  </si>
  <si>
    <t>68.00.01</t>
  </si>
  <si>
    <t>68.00.11</t>
  </si>
  <si>
    <t>68.00.13</t>
  </si>
  <si>
    <t>66.44.72</t>
  </si>
  <si>
    <t>(i) Science Technology and Environment</t>
  </si>
  <si>
    <t>State Land Use and Environment Board</t>
  </si>
  <si>
    <t>Silviculture</t>
  </si>
  <si>
    <t>Statistics</t>
  </si>
  <si>
    <t>Farm Forestry</t>
  </si>
  <si>
    <t>Sericulture Cluster Development.</t>
  </si>
  <si>
    <t>Green Mission</t>
  </si>
  <si>
    <t>Operational Expenses</t>
  </si>
  <si>
    <t>Environmental Forestry and Wildlife</t>
  </si>
  <si>
    <t>Khanchendzonga National Park</t>
  </si>
  <si>
    <t>Maintenance</t>
  </si>
  <si>
    <t>Environmental Forestry &amp; Wild Life</t>
  </si>
  <si>
    <t>Communications and Buildings</t>
  </si>
  <si>
    <t>Compensatory Afforestation Schemes 
as per FCA 1980</t>
  </si>
  <si>
    <t>Grant in Aid to State Pollution 
Control Board</t>
  </si>
  <si>
    <t>Survey &amp; Utilisation of Forest 
Resources</t>
  </si>
  <si>
    <t>Ecological Development of Urban
Areas</t>
  </si>
  <si>
    <t>61.46.81</t>
  </si>
  <si>
    <t>Note:</t>
  </si>
  <si>
    <t>FOREST, ENVIRONMENT AND WILDLIFE MANAGEMENT</t>
  </si>
  <si>
    <t>The above estimate does not include the recoveries shown below which are adjusted in account as reduction in expenditure by debit to 8235- General &amp; Other Reserve Funds, 200-Other Funds, Special Fund for Compensatory Afforestation and  Ecology Fund and  credit to 2406- Forest &amp; Wild Life, 01-Forestry, 901-Deduct amount met from Special Fund and 3435-Ecology and Environment, 03-Environmental Research and Ecological Regeneration, 901- Deduct amount met from Sikkim Ecology Fund respectively</t>
  </si>
  <si>
    <t>2010-11</t>
  </si>
  <si>
    <t>00.38.50</t>
  </si>
  <si>
    <t>66.44.84</t>
  </si>
  <si>
    <t>63.00.50</t>
  </si>
  <si>
    <t>00.46.88</t>
  </si>
  <si>
    <t>Creation of Banbas Project in Bersay Rhodedendron Sanctuary at Hee Bermiok (NEC)</t>
  </si>
  <si>
    <t>International Rhodendron Festival -2010 
(100% CSS)</t>
  </si>
  <si>
    <t>00.46.77</t>
  </si>
  <si>
    <t>Preservation of Forest Wealth (Grant 
under 13th Finance Commission)</t>
  </si>
  <si>
    <t>Promotion of Sustainable Forest Management (JICA-EAP)</t>
  </si>
  <si>
    <t>2011-12</t>
  </si>
  <si>
    <t>Development of Maenam Sanctuaries            (100% CSS)</t>
  </si>
  <si>
    <t>64.00.50</t>
  </si>
  <si>
    <t>(In Thousands of Rupees)</t>
  </si>
  <si>
    <t>Regulation of Eco-Tourism</t>
  </si>
  <si>
    <t>Schemes Funded under Sikkim Ecology 
Fund</t>
  </si>
  <si>
    <t>Improvement of Infrastructural Facilities of Botanical Garden at Hee-Gorucharan 
(100% CSS)</t>
  </si>
  <si>
    <t>Deduct amount Met from Special Fund for Compensatory Afforestation</t>
  </si>
  <si>
    <t>International Rhodendron Festival (State Share)</t>
  </si>
  <si>
    <t>2012-13</t>
  </si>
  <si>
    <t>I. Estimate of the amount required in the year ending 31st March, 2013to defray the charges in respect of  Forest, Enviroment and Widlife Management</t>
  </si>
  <si>
    <t>00.00.82</t>
  </si>
  <si>
    <t>Deduct Recoveries of Overpayments</t>
  </si>
  <si>
    <t>Promotion of Sustainable Forest Management (JICA-EAP) (State Share)</t>
  </si>
  <si>
    <t>66.44.73</t>
  </si>
  <si>
    <t>Development of Fambung Lho  Sanctuary (100% CSS)</t>
  </si>
  <si>
    <t>Development of Kitam Sanctuary (100% CSS)</t>
  </si>
  <si>
    <t>Dev.of Khanchendzonga National Park (100% CSS)</t>
  </si>
  <si>
    <t xml:space="preserve">Other Charges </t>
  </si>
  <si>
    <t xml:space="preserve">International Flower Festival </t>
  </si>
  <si>
    <t>65.00.50</t>
  </si>
  <si>
    <t>Deduct Amount Met from Ecology
 Fund -(Ecology)</t>
  </si>
  <si>
    <t>Deduct Amount Met from Ecology
 Fund -(Revenue)</t>
  </si>
  <si>
    <t>Deduct Amount Met from Ecology
 Fund -(Capital)</t>
  </si>
  <si>
    <t>Conservation &amp; Management of Khechuperi Wetland (100% CSS)</t>
  </si>
  <si>
    <t>Beautification of Rambam Bridge Check 
post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</si>
</sst>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0#"/>
    <numFmt numFmtId="179" formatCode="0#"/>
    <numFmt numFmtId="180" formatCode="##"/>
    <numFmt numFmtId="181" formatCode="0000##"/>
    <numFmt numFmtId="182" formatCode="00000#"/>
    <numFmt numFmtId="183" formatCode="00.00#"/>
    <numFmt numFmtId="184" formatCode="00.###"/>
    <numFmt numFmtId="185" formatCode="00.#0"/>
    <numFmt numFmtId="186" formatCode="00.000"/>
    <numFmt numFmtId="187" formatCode="#0"/>
    <numFmt numFmtId="188" formatCode="00.00"/>
    <numFmt numFmtId="189" formatCode="_-* #,##0.00\ _k_r_-;\-* #,##0.00\ _k_r_-;_-* &quot;-&quot;??\ _k_r_-;_-@_-"/>
    <numFmt numFmtId="190" formatCode="00.0"/>
    <numFmt numFmtId="191" formatCode="00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27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184" fontId="5" fillId="0" borderId="0" xfId="62" applyNumberFormat="1" applyFont="1" applyFill="1" applyBorder="1" applyAlignment="1" applyProtection="1">
      <alignment horizontal="right" vertical="top" wrapText="1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181" fontId="4" fillId="0" borderId="0" xfId="57" applyNumberFormat="1" applyFont="1" applyFill="1" applyAlignment="1">
      <alignment horizontal="right"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182" fontId="4" fillId="0" borderId="0" xfId="57" applyNumberFormat="1" applyFont="1" applyFill="1" applyAlignment="1">
      <alignment horizontal="right" vertical="top" wrapText="1"/>
      <protection/>
    </xf>
    <xf numFmtId="0" fontId="4" fillId="0" borderId="0" xfId="57" applyFont="1" applyFill="1" applyAlignment="1">
      <alignment horizontal="right"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>
      <alignment horizontal="center"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Font="1" applyFill="1" applyBorder="1">
      <alignment/>
      <protection/>
    </xf>
    <xf numFmtId="0" fontId="4" fillId="0" borderId="0" xfId="57" applyFont="1" applyFill="1" applyAlignment="1">
      <alignment vertical="top" wrapText="1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Border="1" applyAlignment="1" applyProtection="1">
      <alignment horizontal="right"/>
      <protection/>
    </xf>
    <xf numFmtId="0" fontId="4" fillId="0" borderId="10" xfId="61" applyFont="1" applyFill="1" applyBorder="1">
      <alignment/>
      <protection/>
    </xf>
    <xf numFmtId="0" fontId="4" fillId="0" borderId="11" xfId="62" applyFont="1" applyFill="1" applyBorder="1" applyAlignment="1" applyProtection="1">
      <alignment vertical="top" wrapText="1"/>
      <protection/>
    </xf>
    <xf numFmtId="0" fontId="4" fillId="0" borderId="11" xfId="62" applyFont="1" applyFill="1" applyBorder="1" applyAlignment="1" applyProtection="1">
      <alignment horizontal="right" vertical="top" wrapText="1"/>
      <protection/>
    </xf>
    <xf numFmtId="0" fontId="4" fillId="0" borderId="0" xfId="61" applyFont="1" applyFill="1" applyBorder="1" applyProtection="1">
      <alignment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10" xfId="62" applyFont="1" applyFill="1" applyBorder="1" applyAlignment="1" applyProtection="1">
      <alignment vertical="top" wrapText="1"/>
      <protection/>
    </xf>
    <xf numFmtId="0" fontId="4" fillId="0" borderId="10" xfId="62" applyFont="1" applyFill="1" applyBorder="1" applyAlignment="1" applyProtection="1">
      <alignment horizontal="right" vertical="top" wrapText="1"/>
      <protection/>
    </xf>
    <xf numFmtId="0" fontId="4" fillId="0" borderId="10" xfId="61" applyFont="1" applyFill="1" applyBorder="1" applyProtection="1">
      <alignment/>
      <protection/>
    </xf>
    <xf numFmtId="0" fontId="5" fillId="0" borderId="0" xfId="57" applyFont="1" applyFill="1" applyAlignment="1" applyProtection="1">
      <alignment horizontal="center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49" fontId="4" fillId="0" borderId="0" xfId="57" applyNumberFormat="1" applyFont="1" applyFill="1" applyAlignment="1">
      <alignment horizontal="right" vertical="top" wrapText="1"/>
      <protection/>
    </xf>
    <xf numFmtId="187" fontId="4" fillId="0" borderId="0" xfId="57" applyNumberFormat="1" applyFont="1" applyFill="1" applyAlignment="1">
      <alignment horizontal="right"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182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right" vertical="top" wrapText="1"/>
      <protection/>
    </xf>
    <xf numFmtId="184" fontId="5" fillId="0" borderId="0" xfId="57" applyNumberFormat="1" applyFont="1" applyFill="1" applyAlignment="1">
      <alignment horizontal="right" vertical="top" wrapText="1"/>
      <protection/>
    </xf>
    <xf numFmtId="183" fontId="5" fillId="0" borderId="0" xfId="57" applyNumberFormat="1" applyFont="1" applyFill="1" applyAlignment="1">
      <alignment horizontal="right" vertical="top" wrapText="1"/>
      <protection/>
    </xf>
    <xf numFmtId="178" fontId="5" fillId="0" borderId="0" xfId="57" applyNumberFormat="1" applyFont="1" applyFill="1" applyAlignment="1">
      <alignment horizontal="right" vertical="top" wrapText="1"/>
      <protection/>
    </xf>
    <xf numFmtId="183" fontId="5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>
      <alignment horizontal="right" vertical="top" wrapText="1"/>
      <protection/>
    </xf>
    <xf numFmtId="186" fontId="5" fillId="0" borderId="0" xfId="57" applyNumberFormat="1" applyFont="1" applyFill="1" applyAlignment="1">
      <alignment horizontal="right" vertical="top" wrapText="1"/>
      <protection/>
    </xf>
    <xf numFmtId="185" fontId="4" fillId="0" borderId="0" xfId="57" applyNumberFormat="1" applyFont="1" applyFill="1" applyAlignment="1">
      <alignment horizontal="right" vertical="top" wrapText="1"/>
      <protection/>
    </xf>
    <xf numFmtId="185" fontId="4" fillId="0" borderId="0" xfId="57" applyNumberFormat="1" applyFont="1" applyFill="1" applyBorder="1" applyAlignment="1">
      <alignment horizontal="right" vertical="top" wrapText="1"/>
      <protection/>
    </xf>
    <xf numFmtId="187" fontId="4" fillId="0" borderId="0" xfId="57" applyNumberFormat="1" applyFont="1" applyFill="1" applyBorder="1" applyAlignment="1">
      <alignment horizontal="right" vertical="top" wrapText="1"/>
      <protection/>
    </xf>
    <xf numFmtId="1" fontId="4" fillId="0" borderId="0" xfId="57" applyNumberFormat="1" applyFont="1" applyFill="1" applyAlignment="1">
      <alignment horizontal="right" vertical="top" wrapText="1"/>
      <protection/>
    </xf>
    <xf numFmtId="1" fontId="4" fillId="0" borderId="0" xfId="57" applyNumberFormat="1" applyFont="1" applyFill="1" applyBorder="1" applyAlignment="1">
      <alignment horizontal="right" vertical="top" wrapText="1"/>
      <protection/>
    </xf>
    <xf numFmtId="188" fontId="4" fillId="0" borderId="0" xfId="57" applyNumberFormat="1" applyFont="1" applyFill="1" applyAlignment="1">
      <alignment horizontal="right" vertical="top" wrapText="1"/>
      <protection/>
    </xf>
    <xf numFmtId="188" fontId="4" fillId="0" borderId="0" xfId="57" applyNumberFormat="1" applyFont="1" applyFill="1" applyBorder="1" applyAlignment="1">
      <alignment horizontal="right" vertical="top" wrapText="1"/>
      <protection/>
    </xf>
    <xf numFmtId="186" fontId="5" fillId="0" borderId="0" xfId="57" applyNumberFormat="1" applyFont="1" applyFill="1" applyBorder="1" applyAlignment="1">
      <alignment horizontal="right" vertical="top" wrapText="1"/>
      <protection/>
    </xf>
    <xf numFmtId="179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12" xfId="57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horizontal="right"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justify" vertical="justify" wrapText="1"/>
      <protection/>
    </xf>
    <xf numFmtId="0" fontId="5" fillId="0" borderId="0" xfId="57" applyFont="1" applyFill="1" applyBorder="1" applyAlignment="1">
      <alignment vertical="top" wrapText="1"/>
      <protection/>
    </xf>
    <xf numFmtId="49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43" fontId="5" fillId="0" borderId="0" xfId="42" applyFont="1" applyFill="1" applyBorder="1" applyAlignment="1">
      <alignment horizontal="right" vertical="top" wrapText="1"/>
    </xf>
    <xf numFmtId="43" fontId="5" fillId="0" borderId="0" xfId="42" applyFont="1" applyFill="1" applyBorder="1" applyAlignment="1" applyProtection="1">
      <alignment horizontal="left" vertical="top" wrapText="1"/>
      <protection/>
    </xf>
    <xf numFmtId="186" fontId="4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justify" vertical="justify" wrapText="1"/>
      <protection/>
    </xf>
    <xf numFmtId="180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Alignment="1">
      <alignment horizontal="right"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0" xfId="42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>
      <alignment horizontal="right"/>
    </xf>
    <xf numFmtId="0" fontId="4" fillId="0" borderId="11" xfId="57" applyNumberFormat="1" applyFont="1" applyFill="1" applyBorder="1" applyAlignment="1" applyProtection="1">
      <alignment horizontal="right"/>
      <protection/>
    </xf>
    <xf numFmtId="0" fontId="4" fillId="0" borderId="11" xfId="42" applyNumberFormat="1" applyFont="1" applyFill="1" applyBorder="1" applyAlignment="1" applyProtection="1">
      <alignment horizontal="right"/>
      <protection/>
    </xf>
    <xf numFmtId="0" fontId="4" fillId="0" borderId="0" xfId="57" applyFont="1" applyFill="1" applyBorder="1" applyAlignment="1" applyProtection="1">
      <alignment horizontal="left" vertical="justify"/>
      <protection/>
    </xf>
    <xf numFmtId="0" fontId="5" fillId="0" borderId="0" xfId="57" applyNumberFormat="1" applyFont="1" applyFill="1" applyAlignment="1">
      <alignment horizontal="center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4" fillId="0" borderId="0" xfId="57" applyNumberFormat="1" applyFont="1" applyFill="1">
      <alignment/>
      <protection/>
    </xf>
    <xf numFmtId="0" fontId="4" fillId="0" borderId="0" xfId="57" applyNumberFormat="1" applyFont="1" applyFill="1" applyAlignment="1">
      <alignment horizontal="center"/>
      <protection/>
    </xf>
    <xf numFmtId="0" fontId="5" fillId="0" borderId="0" xfId="57" applyNumberFormat="1" applyFont="1" applyFill="1" applyBorder="1">
      <alignment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4" fillId="0" borderId="10" xfId="61" applyNumberFormat="1" applyFont="1" applyFill="1" applyBorder="1">
      <alignment/>
      <protection/>
    </xf>
    <xf numFmtId="0" fontId="4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>
      <alignment/>
      <protection/>
    </xf>
    <xf numFmtId="0" fontId="7" fillId="0" borderId="10" xfId="61" applyNumberFormat="1" applyFont="1" applyFill="1" applyBorder="1" applyAlignment="1" applyProtection="1">
      <alignment horizontal="right"/>
      <protection/>
    </xf>
    <xf numFmtId="0" fontId="4" fillId="0" borderId="10" xfId="61" applyNumberFormat="1" applyFont="1" applyFill="1" applyBorder="1" applyAlignment="1" applyProtection="1">
      <alignment horizontal="right"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0" fontId="4" fillId="0" borderId="10" xfId="57" applyNumberFormat="1" applyFont="1" applyFill="1" applyBorder="1">
      <alignment/>
      <protection/>
    </xf>
    <xf numFmtId="0" fontId="4" fillId="0" borderId="0" xfId="57" applyNumberFormat="1" applyFont="1" applyFill="1" applyBorder="1">
      <alignment/>
      <protection/>
    </xf>
    <xf numFmtId="0" fontId="5" fillId="0" borderId="0" xfId="57" applyNumberFormat="1" applyFont="1" applyFill="1" applyBorder="1" applyAlignment="1" applyProtection="1">
      <alignment horizontal="left" vertical="top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183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5" fillId="0" borderId="10" xfId="57" applyFont="1" applyFill="1" applyBorder="1" applyAlignment="1">
      <alignment horizontal="right" vertical="top" wrapText="1"/>
      <protection/>
    </xf>
    <xf numFmtId="0" fontId="5" fillId="0" borderId="10" xfId="57" applyNumberFormat="1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 applyProtection="1">
      <alignment horizontal="justify" vertical="justify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Alignment="1">
      <alignment horizontal="right"/>
      <protection/>
    </xf>
    <xf numFmtId="0" fontId="5" fillId="0" borderId="0" xfId="60" applyNumberFormat="1" applyFont="1" applyFill="1" applyBorder="1" applyAlignment="1">
      <alignment horizontal="center" vertical="top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>
      <alignment horizontal="right" wrapText="1"/>
    </xf>
    <xf numFmtId="43" fontId="4" fillId="0" borderId="10" xfId="42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0" xfId="42" applyFont="1" applyFill="1" applyBorder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184" fontId="5" fillId="0" borderId="0" xfId="60" applyNumberFormat="1" applyFont="1" applyFill="1" applyBorder="1">
      <alignment/>
      <protection/>
    </xf>
    <xf numFmtId="188" fontId="4" fillId="0" borderId="10" xfId="57" applyNumberFormat="1" applyFont="1" applyFill="1" applyBorder="1" applyAlignment="1">
      <alignment horizontal="right" vertical="top" wrapText="1"/>
      <protection/>
    </xf>
    <xf numFmtId="0" fontId="4" fillId="0" borderId="10" xfId="57" applyNumberFormat="1" applyFont="1" applyFill="1" applyBorder="1" applyAlignment="1">
      <alignment horizontal="right"/>
      <protection/>
    </xf>
    <xf numFmtId="0" fontId="5" fillId="0" borderId="0" xfId="60" applyFont="1" applyFill="1" applyBorder="1">
      <alignment/>
      <protection/>
    </xf>
    <xf numFmtId="0" fontId="4" fillId="0" borderId="0" xfId="42" applyNumberFormat="1" applyFont="1" applyFill="1" applyBorder="1" applyAlignment="1" applyProtection="1">
      <alignment horizontal="left"/>
      <protection/>
    </xf>
    <xf numFmtId="43" fontId="4" fillId="0" borderId="0" xfId="42" applyFont="1" applyFill="1" applyBorder="1" applyAlignment="1" applyProtection="1">
      <alignment horizontal="right"/>
      <protection/>
    </xf>
    <xf numFmtId="0" fontId="4" fillId="0" borderId="11" xfId="57" applyFont="1" applyFill="1" applyBorder="1" applyAlignment="1">
      <alignment vertical="top" wrapText="1"/>
      <protection/>
    </xf>
    <xf numFmtId="0" fontId="4" fillId="0" borderId="11" xfId="57" applyFont="1" applyFill="1" applyBorder="1" applyAlignment="1" applyProtection="1">
      <alignment horizontal="left" vertical="top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 vertical="top" wrapText="1"/>
    </xf>
    <xf numFmtId="194" fontId="4" fillId="0" borderId="0" xfId="57" applyNumberFormat="1" applyFont="1" applyFill="1" applyAlignment="1">
      <alignment horizontal="right"/>
      <protection/>
    </xf>
    <xf numFmtId="194" fontId="4" fillId="0" borderId="0" xfId="57" applyNumberFormat="1" applyFont="1" applyFill="1" applyBorder="1" applyAlignment="1" applyProtection="1">
      <alignment horizontal="right"/>
      <protection/>
    </xf>
    <xf numFmtId="194" fontId="4" fillId="0" borderId="0" xfId="57" applyNumberFormat="1" applyFont="1" applyFill="1" applyAlignment="1" applyProtection="1">
      <alignment horizontal="right"/>
      <protection/>
    </xf>
    <xf numFmtId="194" fontId="4" fillId="0" borderId="0" xfId="57" applyNumberFormat="1" applyFont="1" applyFill="1" applyBorder="1" applyAlignment="1">
      <alignment horizontal="right"/>
      <protection/>
    </xf>
    <xf numFmtId="0" fontId="4" fillId="0" borderId="11" xfId="62" applyFont="1" applyFill="1" applyBorder="1" applyAlignment="1" applyProtection="1">
      <alignment vertical="top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182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43" fontId="4" fillId="0" borderId="0" xfId="42" applyNumberFormat="1" applyFont="1" applyFill="1" applyAlignment="1">
      <alignment horizontal="right" wrapText="1"/>
    </xf>
    <xf numFmtId="43" fontId="4" fillId="0" borderId="0" xfId="42" applyNumberFormat="1" applyFont="1" applyFill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>
      <alignment horizontal="right" wrapText="1"/>
    </xf>
    <xf numFmtId="0" fontId="5" fillId="0" borderId="0" xfId="57" applyFont="1" applyFill="1" applyBorder="1" applyAlignment="1" applyProtection="1">
      <alignment horizontal="left" wrapText="1"/>
      <protection/>
    </xf>
    <xf numFmtId="182" fontId="4" fillId="0" borderId="10" xfId="57" applyNumberFormat="1" applyFont="1" applyFill="1" applyBorder="1" applyAlignment="1">
      <alignment horizontal="right" vertical="top" wrapText="1"/>
      <protection/>
    </xf>
    <xf numFmtId="182" fontId="4" fillId="0" borderId="11" xfId="57" applyNumberFormat="1" applyFont="1" applyFill="1" applyBorder="1" applyAlignment="1">
      <alignment horizontal="right" vertical="top" wrapText="1"/>
      <protection/>
    </xf>
    <xf numFmtId="181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>
      <alignment horizontal="right" wrapText="1"/>
    </xf>
    <xf numFmtId="0" fontId="4" fillId="0" borderId="12" xfId="42" applyNumberFormat="1" applyFont="1" applyFill="1" applyBorder="1" applyAlignment="1">
      <alignment horizontal="right" wrapText="1"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2" xfId="57" applyNumberFormat="1" applyFont="1" applyFill="1" applyBorder="1" applyAlignment="1">
      <alignment horizontal="right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178" fontId="5" fillId="0" borderId="0" xfId="57" applyNumberFormat="1" applyFont="1" applyFill="1" applyBorder="1" applyAlignment="1">
      <alignment horizontal="right" vertical="top" wrapText="1"/>
      <protection/>
    </xf>
    <xf numFmtId="185" fontId="4" fillId="0" borderId="10" xfId="57" applyNumberFormat="1" applyFont="1" applyFill="1" applyBorder="1" applyAlignment="1">
      <alignment horizontal="right" vertical="top" wrapText="1"/>
      <protection/>
    </xf>
    <xf numFmtId="186" fontId="5" fillId="0" borderId="10" xfId="57" applyNumberFormat="1" applyFont="1" applyFill="1" applyBorder="1" applyAlignment="1">
      <alignment horizontal="right" vertical="top" wrapText="1"/>
      <protection/>
    </xf>
    <xf numFmtId="180" fontId="4" fillId="0" borderId="10" xfId="57" applyNumberFormat="1" applyFont="1" applyFill="1" applyBorder="1" applyAlignment="1">
      <alignment horizontal="right" vertical="top" wrapText="1"/>
      <protection/>
    </xf>
    <xf numFmtId="179" fontId="4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 applyProtection="1">
      <alignment horizontal="left" wrapText="1"/>
      <protection/>
    </xf>
    <xf numFmtId="43" fontId="4" fillId="0" borderId="10" xfId="42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vertical="justify"/>
    </xf>
    <xf numFmtId="0" fontId="4" fillId="0" borderId="0" xfId="0" applyNumberFormat="1" applyFont="1" applyFill="1" applyBorder="1" applyAlignment="1">
      <alignment vertical="justify"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9" applyFont="1" applyFill="1" applyAlignment="1" applyProtection="1">
      <alignment horizontal="left" vertical="top" wrapText="1"/>
      <protection/>
    </xf>
    <xf numFmtId="0" fontId="4" fillId="0" borderId="0" xfId="59" applyNumberFormat="1" applyFont="1" applyFill="1" applyAlignment="1" applyProtection="1">
      <alignment horizontal="left" vertical="top" wrapText="1"/>
      <protection/>
    </xf>
    <xf numFmtId="0" fontId="4" fillId="0" borderId="11" xfId="61" applyNumberFormat="1" applyFont="1" applyFill="1" applyBorder="1" applyAlignment="1" applyProtection="1">
      <alignment horizontal="center"/>
      <protection/>
    </xf>
    <xf numFmtId="0" fontId="4" fillId="0" borderId="0" xfId="61" applyNumberFormat="1" applyFont="1" applyFill="1" applyAlignment="1" applyProtection="1">
      <alignment horizontal="center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justify" vertical="justify"/>
      <protection/>
    </xf>
    <xf numFmtId="0" fontId="4" fillId="0" borderId="0" xfId="0" applyFont="1" applyFill="1" applyBorder="1" applyAlignment="1">
      <alignment vertical="justify"/>
    </xf>
    <xf numFmtId="0" fontId="4" fillId="0" borderId="0" xfId="0" applyNumberFormat="1" applyFont="1" applyFill="1" applyBorder="1" applyAlignment="1">
      <alignment vertical="justify"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NumberFormat="1" applyFont="1" applyFill="1" applyBorder="1" applyAlignment="1">
      <alignment horizontal="left"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2004-05_2.6.04_1st supp. vol. II" xfId="58"/>
    <cellStyle name="Normal_BUDGET FOR  03-04 10-02-03" xfId="59"/>
    <cellStyle name="Normal_budget for 03-04" xfId="60"/>
    <cellStyle name="Normal_BUDGET-2000" xfId="61"/>
    <cellStyle name="Normal_budgetDocNIC02-0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Copy%20of%20budget2008-21_2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Copy%20of%20budget2008-21_2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Copy%20of%20budget2008-21_2\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Copy%20of%20budget2008-21_2\Budget%202004-05\budget%20for%2020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Sheet1"/>
      <sheetName val="RECEIPT"/>
      <sheetName val="AFS-DIS"/>
      <sheetName val="total"/>
      <sheetName val="AFS-RC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32"/>
  <sheetViews>
    <sheetView tabSelected="1" view="pageBreakPreview" zoomScaleNormal="85" zoomScaleSheetLayoutView="100" zoomScalePageLayoutView="0" workbookViewId="0" topLeftCell="A505">
      <selection activeCell="M14" sqref="M14:AL90"/>
    </sheetView>
  </sheetViews>
  <sheetFormatPr defaultColWidth="12.421875" defaultRowHeight="12.75"/>
  <cols>
    <col min="1" max="1" width="6.421875" style="15" customWidth="1"/>
    <col min="2" max="2" width="8.140625" style="6" customWidth="1"/>
    <col min="3" max="3" width="34.57421875" style="9" customWidth="1"/>
    <col min="4" max="4" width="8.57421875" style="82" customWidth="1"/>
    <col min="5" max="5" width="9.421875" style="82" customWidth="1"/>
    <col min="6" max="6" width="8.421875" style="9" customWidth="1"/>
    <col min="7" max="7" width="8.57421875" style="9" customWidth="1"/>
    <col min="8" max="8" width="8.57421875" style="82" customWidth="1"/>
    <col min="9" max="9" width="8.421875" style="82" customWidth="1"/>
    <col min="10" max="10" width="8.57421875" style="82" customWidth="1"/>
    <col min="11" max="11" width="9.140625" style="82" customWidth="1"/>
    <col min="12" max="12" width="8.421875" style="82" customWidth="1"/>
    <col min="13" max="16384" width="12.421875" style="9" customWidth="1"/>
  </cols>
  <sheetData>
    <row r="1" spans="1:12" ht="13.5" customHeight="1">
      <c r="A1" s="158" t="s">
        <v>295</v>
      </c>
      <c r="B1" s="158"/>
      <c r="C1" s="158"/>
      <c r="D1" s="158"/>
      <c r="E1" s="158"/>
      <c r="F1" s="158"/>
      <c r="G1" s="158"/>
      <c r="H1" s="158"/>
      <c r="I1" s="158"/>
      <c r="J1" s="159"/>
      <c r="K1" s="158"/>
      <c r="L1" s="158"/>
    </row>
    <row r="2" spans="1:12" ht="13.5" customHeight="1">
      <c r="A2" s="10"/>
      <c r="B2" s="17"/>
      <c r="C2" s="10"/>
      <c r="D2" s="85"/>
      <c r="E2" s="85" t="s">
        <v>214</v>
      </c>
      <c r="F2" s="10"/>
      <c r="G2" s="10"/>
      <c r="H2" s="85"/>
      <c r="I2" s="85"/>
      <c r="J2" s="85"/>
      <c r="K2" s="85"/>
      <c r="L2" s="85"/>
    </row>
    <row r="3" spans="1:12" ht="13.5" customHeight="1">
      <c r="A3" s="10"/>
      <c r="B3" s="17"/>
      <c r="C3" s="10"/>
      <c r="D3" s="85"/>
      <c r="E3" s="85"/>
      <c r="F3" s="10"/>
      <c r="G3" s="10"/>
      <c r="H3" s="85"/>
      <c r="I3" s="85"/>
      <c r="J3" s="85"/>
      <c r="K3" s="85"/>
      <c r="L3" s="85"/>
    </row>
    <row r="4" spans="1:12" ht="13.5" customHeight="1">
      <c r="A4" s="7"/>
      <c r="B4" s="37"/>
      <c r="C4" s="8"/>
      <c r="D4" s="107" t="s">
        <v>258</v>
      </c>
      <c r="F4" s="13"/>
      <c r="G4" s="14"/>
      <c r="H4" s="84"/>
      <c r="I4" s="84"/>
      <c r="J4" s="84"/>
      <c r="K4" s="84"/>
      <c r="L4" s="84"/>
    </row>
    <row r="5" spans="1:12" ht="13.5" customHeight="1">
      <c r="A5" s="7"/>
      <c r="B5" s="37"/>
      <c r="C5" s="8"/>
      <c r="D5" s="108" t="s">
        <v>242</v>
      </c>
      <c r="E5" s="109">
        <v>2045</v>
      </c>
      <c r="F5" s="160" t="s">
        <v>243</v>
      </c>
      <c r="G5" s="160"/>
      <c r="H5" s="160"/>
      <c r="I5" s="160"/>
      <c r="J5" s="161"/>
      <c r="K5" s="160"/>
      <c r="L5" s="160"/>
    </row>
    <row r="6" spans="1:12" ht="13.5" customHeight="1">
      <c r="A6" s="7"/>
      <c r="B6" s="37"/>
      <c r="C6" s="8"/>
      <c r="D6" s="11" t="s">
        <v>259</v>
      </c>
      <c r="E6" s="12"/>
      <c r="F6" s="13"/>
      <c r="G6" s="14"/>
      <c r="H6" s="84"/>
      <c r="I6" s="84"/>
      <c r="J6" s="84"/>
      <c r="K6" s="84"/>
      <c r="L6" s="84"/>
    </row>
    <row r="7" spans="4:6" ht="13.5" customHeight="1">
      <c r="D7" s="74" t="s">
        <v>260</v>
      </c>
      <c r="E7" s="80">
        <v>2402</v>
      </c>
      <c r="F7" s="16" t="s">
        <v>0</v>
      </c>
    </row>
    <row r="8" spans="4:7" ht="13.5" customHeight="1">
      <c r="D8" s="74"/>
      <c r="E8" s="80">
        <v>2406</v>
      </c>
      <c r="F8" s="81" t="s">
        <v>1</v>
      </c>
      <c r="G8" s="82"/>
    </row>
    <row r="9" spans="4:7" ht="13.5" customHeight="1">
      <c r="D9" s="74" t="s">
        <v>276</v>
      </c>
      <c r="E9" s="80">
        <v>3435</v>
      </c>
      <c r="F9" s="81" t="s">
        <v>2</v>
      </c>
      <c r="G9" s="82"/>
    </row>
    <row r="10" spans="4:7" ht="13.5" customHeight="1">
      <c r="D10" s="74" t="s">
        <v>261</v>
      </c>
      <c r="E10" s="83"/>
      <c r="F10" s="82"/>
      <c r="G10" s="82"/>
    </row>
    <row r="11" spans="4:7" ht="13.5" customHeight="1">
      <c r="D11" s="74" t="s">
        <v>3</v>
      </c>
      <c r="E11" s="80">
        <v>4406</v>
      </c>
      <c r="F11" s="81" t="s">
        <v>264</v>
      </c>
      <c r="G11" s="82"/>
    </row>
    <row r="12" spans="1:7" ht="13.5" customHeight="1">
      <c r="A12" s="38" t="s">
        <v>317</v>
      </c>
      <c r="D12" s="74"/>
      <c r="F12" s="81"/>
      <c r="G12" s="82"/>
    </row>
    <row r="13" spans="4:7" ht="13.5" customHeight="1">
      <c r="D13" s="84"/>
      <c r="E13" s="85" t="s">
        <v>238</v>
      </c>
      <c r="F13" s="85" t="s">
        <v>239</v>
      </c>
      <c r="G13" s="85" t="s">
        <v>11</v>
      </c>
    </row>
    <row r="14" spans="4:7" ht="13.5" customHeight="1">
      <c r="D14" s="86" t="s">
        <v>4</v>
      </c>
      <c r="E14" s="85">
        <f>L462</f>
        <v>1679627</v>
      </c>
      <c r="F14" s="85">
        <f>L497</f>
        <v>33000</v>
      </c>
      <c r="G14" s="85">
        <f>F14+E14</f>
        <v>1712627</v>
      </c>
    </row>
    <row r="15" spans="1:7" ht="13.5" customHeight="1">
      <c r="A15" s="16" t="s">
        <v>237</v>
      </c>
      <c r="F15" s="82"/>
      <c r="G15" s="82"/>
    </row>
    <row r="16" spans="3:12" ht="13.5" customHeight="1">
      <c r="C16" s="18"/>
      <c r="D16" s="87"/>
      <c r="E16" s="87"/>
      <c r="F16" s="87"/>
      <c r="G16" s="87"/>
      <c r="H16" s="87"/>
      <c r="I16" s="88"/>
      <c r="J16" s="89"/>
      <c r="K16" s="90"/>
      <c r="L16" s="91" t="s">
        <v>310</v>
      </c>
    </row>
    <row r="17" spans="1:12" s="22" customFormat="1" ht="13.5" customHeight="1">
      <c r="A17" s="19"/>
      <c r="B17" s="20"/>
      <c r="C17" s="21"/>
      <c r="D17" s="162" t="s">
        <v>5</v>
      </c>
      <c r="E17" s="162"/>
      <c r="F17" s="163" t="s">
        <v>6</v>
      </c>
      <c r="G17" s="163"/>
      <c r="H17" s="163" t="s">
        <v>7</v>
      </c>
      <c r="I17" s="163"/>
      <c r="J17" s="163" t="s">
        <v>6</v>
      </c>
      <c r="K17" s="163"/>
      <c r="L17" s="163"/>
    </row>
    <row r="18" spans="1:12" s="22" customFormat="1" ht="13.5" customHeight="1">
      <c r="A18" s="23"/>
      <c r="B18" s="24"/>
      <c r="C18" s="25" t="s">
        <v>8</v>
      </c>
      <c r="D18" s="164" t="s">
        <v>297</v>
      </c>
      <c r="E18" s="164"/>
      <c r="F18" s="132" t="s">
        <v>307</v>
      </c>
      <c r="G18" s="132"/>
      <c r="H18" s="164" t="s">
        <v>307</v>
      </c>
      <c r="I18" s="164"/>
      <c r="J18" s="164" t="s">
        <v>316</v>
      </c>
      <c r="K18" s="164"/>
      <c r="L18" s="164"/>
    </row>
    <row r="19" spans="1:12" s="22" customFormat="1" ht="13.5" customHeight="1">
      <c r="A19" s="26"/>
      <c r="B19" s="27"/>
      <c r="C19" s="28"/>
      <c r="D19" s="92" t="s">
        <v>9</v>
      </c>
      <c r="E19" s="92" t="s">
        <v>10</v>
      </c>
      <c r="F19" s="92" t="s">
        <v>9</v>
      </c>
      <c r="G19" s="92" t="s">
        <v>10</v>
      </c>
      <c r="H19" s="92" t="s">
        <v>9</v>
      </c>
      <c r="I19" s="92" t="s">
        <v>10</v>
      </c>
      <c r="J19" s="92" t="s">
        <v>9</v>
      </c>
      <c r="K19" s="92" t="s">
        <v>10</v>
      </c>
      <c r="L19" s="92" t="s">
        <v>11</v>
      </c>
    </row>
    <row r="20" spans="1:12" s="22" customFormat="1" ht="13.5" customHeight="1">
      <c r="A20" s="23"/>
      <c r="B20" s="24"/>
      <c r="C20" s="21"/>
      <c r="D20" s="93"/>
      <c r="E20" s="93"/>
      <c r="F20" s="93"/>
      <c r="G20" s="93"/>
      <c r="H20" s="93"/>
      <c r="I20" s="93"/>
      <c r="J20" s="93"/>
      <c r="K20" s="93"/>
      <c r="L20" s="93"/>
    </row>
    <row r="21" spans="3:7" ht="13.5" customHeight="1">
      <c r="C21" s="39" t="s">
        <v>12</v>
      </c>
      <c r="F21" s="82"/>
      <c r="G21" s="82"/>
    </row>
    <row r="22" spans="1:7" ht="25.5">
      <c r="A22" s="15" t="s">
        <v>13</v>
      </c>
      <c r="B22" s="40">
        <v>2045</v>
      </c>
      <c r="C22" s="30" t="s">
        <v>228</v>
      </c>
      <c r="F22" s="82"/>
      <c r="G22" s="82"/>
    </row>
    <row r="23" spans="2:12" ht="25.5">
      <c r="B23" s="41">
        <v>0.797</v>
      </c>
      <c r="C23" s="30" t="s">
        <v>229</v>
      </c>
      <c r="D23" s="71"/>
      <c r="E23" s="71"/>
      <c r="F23" s="71"/>
      <c r="G23" s="71"/>
      <c r="H23" s="71"/>
      <c r="I23" s="71"/>
      <c r="J23" s="71"/>
      <c r="K23" s="71"/>
      <c r="L23" s="71"/>
    </row>
    <row r="24" spans="2:12" ht="25.5">
      <c r="B24" s="5" t="s">
        <v>204</v>
      </c>
      <c r="C24" s="4" t="s">
        <v>230</v>
      </c>
      <c r="D24" s="111">
        <v>0</v>
      </c>
      <c r="E24" s="97">
        <v>60000</v>
      </c>
      <c r="F24" s="111">
        <v>0</v>
      </c>
      <c r="G24" s="97">
        <v>80000</v>
      </c>
      <c r="H24" s="97">
        <v>15000</v>
      </c>
      <c r="I24" s="97">
        <v>80000</v>
      </c>
      <c r="J24" s="111">
        <v>0</v>
      </c>
      <c r="K24" s="97">
        <v>200000</v>
      </c>
      <c r="L24" s="97">
        <f>SUM(J24:K24)</f>
        <v>200000</v>
      </c>
    </row>
    <row r="25" spans="1:12" ht="25.5">
      <c r="A25" s="15" t="s">
        <v>11</v>
      </c>
      <c r="B25" s="41">
        <v>0.797</v>
      </c>
      <c r="C25" s="30" t="s">
        <v>229</v>
      </c>
      <c r="D25" s="144">
        <f aca="true" t="shared" si="0" ref="D25:L25">SUM(D24)</f>
        <v>0</v>
      </c>
      <c r="E25" s="145">
        <f t="shared" si="0"/>
        <v>60000</v>
      </c>
      <c r="F25" s="144">
        <f>SUM(F24)</f>
        <v>0</v>
      </c>
      <c r="G25" s="145">
        <f>SUM(G24)</f>
        <v>80000</v>
      </c>
      <c r="H25" s="145">
        <f t="shared" si="0"/>
        <v>15000</v>
      </c>
      <c r="I25" s="145">
        <f t="shared" si="0"/>
        <v>80000</v>
      </c>
      <c r="J25" s="144">
        <f t="shared" si="0"/>
        <v>0</v>
      </c>
      <c r="K25" s="145">
        <f t="shared" si="0"/>
        <v>200000</v>
      </c>
      <c r="L25" s="145">
        <f t="shared" si="0"/>
        <v>200000</v>
      </c>
    </row>
    <row r="26" spans="1:12" ht="25.5">
      <c r="A26" s="15" t="s">
        <v>11</v>
      </c>
      <c r="B26" s="40">
        <v>2045</v>
      </c>
      <c r="C26" s="30" t="s">
        <v>228</v>
      </c>
      <c r="D26" s="144">
        <f aca="true" t="shared" si="1" ref="D26:L26">D24</f>
        <v>0</v>
      </c>
      <c r="E26" s="145">
        <f t="shared" si="1"/>
        <v>60000</v>
      </c>
      <c r="F26" s="144">
        <f>F24</f>
        <v>0</v>
      </c>
      <c r="G26" s="145">
        <f>G24</f>
        <v>80000</v>
      </c>
      <c r="H26" s="145">
        <f t="shared" si="1"/>
        <v>15000</v>
      </c>
      <c r="I26" s="145">
        <f t="shared" si="1"/>
        <v>80000</v>
      </c>
      <c r="J26" s="144">
        <f t="shared" si="1"/>
        <v>0</v>
      </c>
      <c r="K26" s="145">
        <f t="shared" si="1"/>
        <v>200000</v>
      </c>
      <c r="L26" s="145">
        <f t="shared" si="1"/>
        <v>200000</v>
      </c>
    </row>
    <row r="27" spans="3:12" ht="13.5" customHeight="1">
      <c r="C27" s="29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3.5" customHeight="1">
      <c r="A28" s="15" t="s">
        <v>13</v>
      </c>
      <c r="B28" s="40">
        <v>2402</v>
      </c>
      <c r="C28" s="30" t="s">
        <v>0</v>
      </c>
      <c r="D28" s="71"/>
      <c r="E28" s="71"/>
      <c r="F28" s="71"/>
      <c r="G28" s="71"/>
      <c r="H28" s="71"/>
      <c r="I28" s="71"/>
      <c r="J28" s="71"/>
      <c r="K28" s="71"/>
      <c r="L28" s="71"/>
    </row>
    <row r="29" spans="2:12" ht="13.5" customHeight="1">
      <c r="B29" s="42">
        <v>0.001</v>
      </c>
      <c r="C29" s="30" t="s">
        <v>14</v>
      </c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3.5" customHeight="1">
      <c r="A30" s="7"/>
      <c r="B30" s="37">
        <v>13</v>
      </c>
      <c r="C30" s="31" t="s">
        <v>15</v>
      </c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3.5" customHeight="1">
      <c r="A31" s="7"/>
      <c r="B31" s="37">
        <v>44</v>
      </c>
      <c r="C31" s="31" t="s">
        <v>16</v>
      </c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13.5" customHeight="1">
      <c r="A32" s="35"/>
      <c r="B32" s="140" t="s">
        <v>17</v>
      </c>
      <c r="C32" s="64" t="s">
        <v>18</v>
      </c>
      <c r="D32" s="98">
        <v>6732</v>
      </c>
      <c r="E32" s="98">
        <v>5967</v>
      </c>
      <c r="F32" s="98">
        <v>3879</v>
      </c>
      <c r="G32" s="98">
        <v>4138</v>
      </c>
      <c r="H32" s="98">
        <v>5079</v>
      </c>
      <c r="I32" s="98">
        <v>4373</v>
      </c>
      <c r="J32" s="98">
        <v>5401</v>
      </c>
      <c r="K32" s="98">
        <v>4187</v>
      </c>
      <c r="L32" s="98">
        <f>SUM(J32:K32)</f>
        <v>9588</v>
      </c>
    </row>
    <row r="33" spans="1:12" ht="14.25" customHeight="1">
      <c r="A33" s="123"/>
      <c r="B33" s="141" t="s">
        <v>19</v>
      </c>
      <c r="C33" s="124" t="s">
        <v>20</v>
      </c>
      <c r="D33" s="125">
        <v>0</v>
      </c>
      <c r="E33" s="137">
        <v>9</v>
      </c>
      <c r="F33" s="125">
        <v>0</v>
      </c>
      <c r="G33" s="137">
        <v>73</v>
      </c>
      <c r="H33" s="125">
        <v>0</v>
      </c>
      <c r="I33" s="137">
        <v>73</v>
      </c>
      <c r="J33" s="125">
        <v>0</v>
      </c>
      <c r="K33" s="137">
        <v>80</v>
      </c>
      <c r="L33" s="137">
        <f>SUM(J33:K33)</f>
        <v>80</v>
      </c>
    </row>
    <row r="34" spans="1:12" ht="14.25" customHeight="1">
      <c r="A34" s="7"/>
      <c r="B34" s="36" t="s">
        <v>22</v>
      </c>
      <c r="C34" s="31" t="s">
        <v>23</v>
      </c>
      <c r="D34" s="99">
        <v>149</v>
      </c>
      <c r="E34" s="99">
        <v>422</v>
      </c>
      <c r="F34" s="110">
        <v>0</v>
      </c>
      <c r="G34" s="99">
        <v>490</v>
      </c>
      <c r="H34" s="110">
        <v>0</v>
      </c>
      <c r="I34" s="99">
        <v>490</v>
      </c>
      <c r="J34" s="110">
        <v>0</v>
      </c>
      <c r="K34" s="99">
        <v>530</v>
      </c>
      <c r="L34" s="99">
        <f>SUM(J34:K34)</f>
        <v>530</v>
      </c>
    </row>
    <row r="35" spans="1:12" ht="14.25" customHeight="1">
      <c r="A35" s="7" t="s">
        <v>11</v>
      </c>
      <c r="B35" s="37">
        <v>44</v>
      </c>
      <c r="C35" s="31" t="s">
        <v>16</v>
      </c>
      <c r="D35" s="143">
        <f aca="true" t="shared" si="2" ref="D35:L35">SUM(D32:D34)</f>
        <v>6881</v>
      </c>
      <c r="E35" s="143">
        <f t="shared" si="2"/>
        <v>6398</v>
      </c>
      <c r="F35" s="143">
        <f t="shared" si="2"/>
        <v>3879</v>
      </c>
      <c r="G35" s="143">
        <f t="shared" si="2"/>
        <v>4701</v>
      </c>
      <c r="H35" s="143">
        <f t="shared" si="2"/>
        <v>5079</v>
      </c>
      <c r="I35" s="143">
        <f t="shared" si="2"/>
        <v>4936</v>
      </c>
      <c r="J35" s="143">
        <f t="shared" si="2"/>
        <v>5401</v>
      </c>
      <c r="K35" s="143">
        <f t="shared" si="2"/>
        <v>4797</v>
      </c>
      <c r="L35" s="143">
        <f t="shared" si="2"/>
        <v>10198</v>
      </c>
    </row>
    <row r="36" spans="1:12" ht="14.25" customHeight="1">
      <c r="A36" s="7"/>
      <c r="B36" s="37"/>
      <c r="C36" s="3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4.25" customHeight="1">
      <c r="A37" s="7"/>
      <c r="B37" s="37">
        <v>45</v>
      </c>
      <c r="C37" s="31" t="s">
        <v>24</v>
      </c>
      <c r="D37" s="71"/>
      <c r="E37" s="71"/>
      <c r="F37" s="71"/>
      <c r="G37" s="71"/>
      <c r="H37" s="71"/>
      <c r="I37" s="71"/>
      <c r="J37" s="71"/>
      <c r="K37" s="71"/>
      <c r="L37" s="71"/>
    </row>
    <row r="38" spans="2:12" ht="14.25" customHeight="1">
      <c r="B38" s="5" t="s">
        <v>25</v>
      </c>
      <c r="C38" s="4" t="s">
        <v>18</v>
      </c>
      <c r="D38" s="113">
        <v>0</v>
      </c>
      <c r="E38" s="100">
        <v>5370</v>
      </c>
      <c r="F38" s="113">
        <v>0</v>
      </c>
      <c r="G38" s="100">
        <v>4685</v>
      </c>
      <c r="H38" s="113">
        <v>0</v>
      </c>
      <c r="I38" s="100">
        <v>5950</v>
      </c>
      <c r="J38" s="113">
        <v>0</v>
      </c>
      <c r="K38" s="100">
        <v>5635</v>
      </c>
      <c r="L38" s="100">
        <f>SUM(J38:K38)</f>
        <v>5635</v>
      </c>
    </row>
    <row r="39" spans="2:12" ht="14.25" customHeight="1">
      <c r="B39" s="5" t="s">
        <v>26</v>
      </c>
      <c r="C39" s="4" t="s">
        <v>20</v>
      </c>
      <c r="D39" s="113">
        <v>0</v>
      </c>
      <c r="E39" s="100">
        <v>57</v>
      </c>
      <c r="F39" s="113">
        <v>0</v>
      </c>
      <c r="G39" s="100">
        <v>57</v>
      </c>
      <c r="H39" s="113">
        <v>0</v>
      </c>
      <c r="I39" s="100">
        <v>57</v>
      </c>
      <c r="J39" s="113">
        <v>0</v>
      </c>
      <c r="K39" s="100">
        <v>60</v>
      </c>
      <c r="L39" s="100">
        <f>SUM(J39:K39)</f>
        <v>60</v>
      </c>
    </row>
    <row r="40" spans="2:12" ht="14.25" customHeight="1">
      <c r="B40" s="5" t="s">
        <v>27</v>
      </c>
      <c r="C40" s="4" t="s">
        <v>23</v>
      </c>
      <c r="D40" s="113">
        <v>0</v>
      </c>
      <c r="E40" s="100">
        <v>118</v>
      </c>
      <c r="F40" s="113">
        <v>0</v>
      </c>
      <c r="G40" s="100">
        <v>140</v>
      </c>
      <c r="H40" s="113">
        <v>0</v>
      </c>
      <c r="I40" s="100">
        <v>140</v>
      </c>
      <c r="J40" s="113">
        <v>0</v>
      </c>
      <c r="K40" s="100">
        <v>150</v>
      </c>
      <c r="L40" s="100">
        <f>SUM(J40:K40)</f>
        <v>150</v>
      </c>
    </row>
    <row r="41" spans="1:12" ht="14.25" customHeight="1">
      <c r="A41" s="7" t="s">
        <v>11</v>
      </c>
      <c r="B41" s="37">
        <v>45</v>
      </c>
      <c r="C41" s="31" t="s">
        <v>24</v>
      </c>
      <c r="D41" s="146">
        <f aca="true" t="shared" si="3" ref="D41:L41">SUM(D38:D40)</f>
        <v>0</v>
      </c>
      <c r="E41" s="143">
        <f t="shared" si="3"/>
        <v>5545</v>
      </c>
      <c r="F41" s="146">
        <f>SUM(F38:F40)</f>
        <v>0</v>
      </c>
      <c r="G41" s="143">
        <f>SUM(G38:G40)</f>
        <v>4882</v>
      </c>
      <c r="H41" s="146">
        <f t="shared" si="3"/>
        <v>0</v>
      </c>
      <c r="I41" s="143">
        <f t="shared" si="3"/>
        <v>6147</v>
      </c>
      <c r="J41" s="146">
        <f t="shared" si="3"/>
        <v>0</v>
      </c>
      <c r="K41" s="143">
        <f t="shared" si="3"/>
        <v>5845</v>
      </c>
      <c r="L41" s="143">
        <f t="shared" si="3"/>
        <v>5845</v>
      </c>
    </row>
    <row r="42" spans="3:12" ht="14.25" customHeight="1">
      <c r="C42" s="4"/>
      <c r="D42" s="75"/>
      <c r="E42" s="11"/>
      <c r="F42" s="11"/>
      <c r="G42" s="11"/>
      <c r="H42" s="11"/>
      <c r="I42" s="11"/>
      <c r="J42" s="11"/>
      <c r="K42" s="11"/>
      <c r="L42" s="11"/>
    </row>
    <row r="43" spans="2:12" ht="14.25" customHeight="1">
      <c r="B43" s="6">
        <v>46</v>
      </c>
      <c r="C43" s="4" t="s">
        <v>28</v>
      </c>
      <c r="D43" s="70"/>
      <c r="E43" s="71"/>
      <c r="F43" s="71"/>
      <c r="G43" s="71"/>
      <c r="H43" s="71"/>
      <c r="I43" s="71"/>
      <c r="J43" s="71"/>
      <c r="K43" s="71"/>
      <c r="L43" s="71"/>
    </row>
    <row r="44" spans="2:12" ht="14.25" customHeight="1">
      <c r="B44" s="5" t="s">
        <v>29</v>
      </c>
      <c r="C44" s="4" t="s">
        <v>18</v>
      </c>
      <c r="D44" s="113">
        <v>0</v>
      </c>
      <c r="E44" s="100">
        <v>3096</v>
      </c>
      <c r="F44" s="113">
        <v>0</v>
      </c>
      <c r="G44" s="100">
        <v>3427</v>
      </c>
      <c r="H44" s="113">
        <v>0</v>
      </c>
      <c r="I44" s="100">
        <v>3627</v>
      </c>
      <c r="J44" s="113">
        <v>0</v>
      </c>
      <c r="K44" s="100">
        <v>4542</v>
      </c>
      <c r="L44" s="100">
        <f>SUM(J44:K44)</f>
        <v>4542</v>
      </c>
    </row>
    <row r="45" spans="2:12" ht="14.25" customHeight="1">
      <c r="B45" s="5" t="s">
        <v>30</v>
      </c>
      <c r="C45" s="4" t="s">
        <v>20</v>
      </c>
      <c r="D45" s="113">
        <v>0</v>
      </c>
      <c r="E45" s="100">
        <v>54</v>
      </c>
      <c r="F45" s="113">
        <v>0</v>
      </c>
      <c r="G45" s="100">
        <v>57</v>
      </c>
      <c r="H45" s="113">
        <v>0</v>
      </c>
      <c r="I45" s="100">
        <v>57</v>
      </c>
      <c r="J45" s="113">
        <v>0</v>
      </c>
      <c r="K45" s="100">
        <v>60</v>
      </c>
      <c r="L45" s="100">
        <f>SUM(J45:K45)</f>
        <v>60</v>
      </c>
    </row>
    <row r="46" spans="2:12" ht="14.25" customHeight="1">
      <c r="B46" s="5" t="s">
        <v>31</v>
      </c>
      <c r="C46" s="4" t="s">
        <v>23</v>
      </c>
      <c r="D46" s="113">
        <v>0</v>
      </c>
      <c r="E46" s="100">
        <v>91</v>
      </c>
      <c r="F46" s="113">
        <v>0</v>
      </c>
      <c r="G46" s="100">
        <v>110</v>
      </c>
      <c r="H46" s="113">
        <v>0</v>
      </c>
      <c r="I46" s="100">
        <v>110</v>
      </c>
      <c r="J46" s="113">
        <v>0</v>
      </c>
      <c r="K46" s="100">
        <v>120</v>
      </c>
      <c r="L46" s="100">
        <f>SUM(J46:K46)</f>
        <v>120</v>
      </c>
    </row>
    <row r="47" spans="1:12" ht="14.25" customHeight="1">
      <c r="A47" s="15" t="s">
        <v>11</v>
      </c>
      <c r="B47" s="6">
        <v>46</v>
      </c>
      <c r="C47" s="4" t="s">
        <v>28</v>
      </c>
      <c r="D47" s="146">
        <f aca="true" t="shared" si="4" ref="D47:L47">SUM(D43:D46)</f>
        <v>0</v>
      </c>
      <c r="E47" s="143">
        <f t="shared" si="4"/>
        <v>3241</v>
      </c>
      <c r="F47" s="146">
        <f>SUM(F43:F46)</f>
        <v>0</v>
      </c>
      <c r="G47" s="143">
        <f>SUM(G43:G46)</f>
        <v>3594</v>
      </c>
      <c r="H47" s="146">
        <f t="shared" si="4"/>
        <v>0</v>
      </c>
      <c r="I47" s="143">
        <f t="shared" si="4"/>
        <v>3794</v>
      </c>
      <c r="J47" s="146">
        <f t="shared" si="4"/>
        <v>0</v>
      </c>
      <c r="K47" s="143">
        <f t="shared" si="4"/>
        <v>4722</v>
      </c>
      <c r="L47" s="143">
        <f t="shared" si="4"/>
        <v>4722</v>
      </c>
    </row>
    <row r="48" spans="3:12" ht="14.25" customHeight="1">
      <c r="C48" s="4"/>
      <c r="D48" s="75"/>
      <c r="E48" s="11"/>
      <c r="F48" s="11"/>
      <c r="G48" s="11"/>
      <c r="H48" s="11"/>
      <c r="I48" s="11"/>
      <c r="J48" s="11"/>
      <c r="K48" s="11"/>
      <c r="L48" s="11"/>
    </row>
    <row r="49" spans="2:12" ht="14.25" customHeight="1">
      <c r="B49" s="6">
        <v>47</v>
      </c>
      <c r="C49" s="4" t="s">
        <v>32</v>
      </c>
      <c r="D49" s="70"/>
      <c r="E49" s="71"/>
      <c r="F49" s="71"/>
      <c r="G49" s="71"/>
      <c r="H49" s="71"/>
      <c r="I49" s="71"/>
      <c r="J49" s="71"/>
      <c r="K49" s="71"/>
      <c r="L49" s="71"/>
    </row>
    <row r="50" spans="2:12" ht="14.25" customHeight="1">
      <c r="B50" s="5" t="s">
        <v>33</v>
      </c>
      <c r="C50" s="4" t="s">
        <v>18</v>
      </c>
      <c r="D50" s="113">
        <v>0</v>
      </c>
      <c r="E50" s="100">
        <v>5327</v>
      </c>
      <c r="F50" s="113">
        <v>0</v>
      </c>
      <c r="G50" s="100">
        <v>4898</v>
      </c>
      <c r="H50" s="113">
        <v>0</v>
      </c>
      <c r="I50" s="100">
        <v>4898</v>
      </c>
      <c r="J50" s="113">
        <v>0</v>
      </c>
      <c r="K50" s="100">
        <v>5732</v>
      </c>
      <c r="L50" s="100">
        <f>SUM(J50:K50)</f>
        <v>5732</v>
      </c>
    </row>
    <row r="51" spans="2:12" ht="14.25" customHeight="1">
      <c r="B51" s="5" t="s">
        <v>34</v>
      </c>
      <c r="C51" s="4" t="s">
        <v>20</v>
      </c>
      <c r="D51" s="113">
        <v>0</v>
      </c>
      <c r="E51" s="100">
        <v>57</v>
      </c>
      <c r="F51" s="113">
        <v>0</v>
      </c>
      <c r="G51" s="100">
        <v>57</v>
      </c>
      <c r="H51" s="113">
        <v>0</v>
      </c>
      <c r="I51" s="100">
        <v>57</v>
      </c>
      <c r="J51" s="113">
        <v>0</v>
      </c>
      <c r="K51" s="100">
        <v>60</v>
      </c>
      <c r="L51" s="100">
        <f>SUM(J51:K51)</f>
        <v>60</v>
      </c>
    </row>
    <row r="52" spans="2:12" ht="14.25" customHeight="1">
      <c r="B52" s="5" t="s">
        <v>35</v>
      </c>
      <c r="C52" s="4" t="s">
        <v>23</v>
      </c>
      <c r="D52" s="113">
        <v>0</v>
      </c>
      <c r="E52" s="100">
        <v>96</v>
      </c>
      <c r="F52" s="113">
        <v>0</v>
      </c>
      <c r="G52" s="100">
        <v>110</v>
      </c>
      <c r="H52" s="113">
        <v>0</v>
      </c>
      <c r="I52" s="100">
        <v>110</v>
      </c>
      <c r="J52" s="113">
        <v>0</v>
      </c>
      <c r="K52" s="100">
        <v>120</v>
      </c>
      <c r="L52" s="100">
        <f>SUM(J52:K52)</f>
        <v>120</v>
      </c>
    </row>
    <row r="53" spans="2:12" ht="14.25" customHeight="1">
      <c r="B53" s="5" t="s">
        <v>36</v>
      </c>
      <c r="C53" s="4" t="s">
        <v>37</v>
      </c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f>SUM(J53:K53)</f>
        <v>0</v>
      </c>
    </row>
    <row r="54" spans="1:12" ht="14.25" customHeight="1">
      <c r="A54" s="15" t="s">
        <v>11</v>
      </c>
      <c r="B54" s="6">
        <v>47</v>
      </c>
      <c r="C54" s="4" t="s">
        <v>32</v>
      </c>
      <c r="D54" s="146">
        <f aca="true" t="shared" si="5" ref="D54:L54">SUM(D50:D53)</f>
        <v>0</v>
      </c>
      <c r="E54" s="143">
        <f t="shared" si="5"/>
        <v>5480</v>
      </c>
      <c r="F54" s="146">
        <f>SUM(F50:F53)</f>
        <v>0</v>
      </c>
      <c r="G54" s="143">
        <f>SUM(G50:G53)</f>
        <v>5065</v>
      </c>
      <c r="H54" s="146">
        <f t="shared" si="5"/>
        <v>0</v>
      </c>
      <c r="I54" s="143">
        <f t="shared" si="5"/>
        <v>5065</v>
      </c>
      <c r="J54" s="146">
        <f t="shared" si="5"/>
        <v>0</v>
      </c>
      <c r="K54" s="143">
        <f t="shared" si="5"/>
        <v>5912</v>
      </c>
      <c r="L54" s="143">
        <f t="shared" si="5"/>
        <v>5912</v>
      </c>
    </row>
    <row r="55" spans="3:12" ht="14.25" customHeight="1">
      <c r="C55" s="4"/>
      <c r="D55" s="75"/>
      <c r="E55" s="11"/>
      <c r="F55" s="11"/>
      <c r="G55" s="11"/>
      <c r="H55" s="11"/>
      <c r="I55" s="11"/>
      <c r="J55" s="11"/>
      <c r="K55" s="11"/>
      <c r="L55" s="11"/>
    </row>
    <row r="56" spans="2:12" ht="14.25" customHeight="1">
      <c r="B56" s="6">
        <v>48</v>
      </c>
      <c r="C56" s="4" t="s">
        <v>38</v>
      </c>
      <c r="D56" s="70"/>
      <c r="E56" s="71"/>
      <c r="F56" s="71"/>
      <c r="G56" s="71"/>
      <c r="H56" s="71"/>
      <c r="I56" s="71"/>
      <c r="J56" s="71"/>
      <c r="K56" s="71"/>
      <c r="L56" s="71"/>
    </row>
    <row r="57" spans="2:12" ht="14.25" customHeight="1">
      <c r="B57" s="5" t="s">
        <v>39</v>
      </c>
      <c r="C57" s="4" t="s">
        <v>18</v>
      </c>
      <c r="D57" s="113">
        <v>0</v>
      </c>
      <c r="E57" s="100">
        <v>7857</v>
      </c>
      <c r="F57" s="113">
        <v>0</v>
      </c>
      <c r="G57" s="100">
        <v>7160</v>
      </c>
      <c r="H57" s="113">
        <v>0</v>
      </c>
      <c r="I57" s="100">
        <v>7160</v>
      </c>
      <c r="J57" s="113">
        <v>0</v>
      </c>
      <c r="K57" s="100">
        <v>6771</v>
      </c>
      <c r="L57" s="100">
        <f>SUM(J57:K57)</f>
        <v>6771</v>
      </c>
    </row>
    <row r="58" spans="2:12" ht="14.25" customHeight="1">
      <c r="B58" s="5" t="s">
        <v>40</v>
      </c>
      <c r="C58" s="4" t="s">
        <v>20</v>
      </c>
      <c r="D58" s="113">
        <v>0</v>
      </c>
      <c r="E58" s="100">
        <v>54</v>
      </c>
      <c r="F58" s="113">
        <v>0</v>
      </c>
      <c r="G58" s="100">
        <v>57</v>
      </c>
      <c r="H58" s="113">
        <v>0</v>
      </c>
      <c r="I58" s="100">
        <v>57</v>
      </c>
      <c r="J58" s="113">
        <v>0</v>
      </c>
      <c r="K58" s="100">
        <v>60</v>
      </c>
      <c r="L58" s="100">
        <f>SUM(J58:K58)</f>
        <v>60</v>
      </c>
    </row>
    <row r="59" spans="2:12" ht="14.25" customHeight="1">
      <c r="B59" s="5" t="s">
        <v>41</v>
      </c>
      <c r="C59" s="4" t="s">
        <v>23</v>
      </c>
      <c r="D59" s="113">
        <v>0</v>
      </c>
      <c r="E59" s="100">
        <v>95</v>
      </c>
      <c r="F59" s="113">
        <v>0</v>
      </c>
      <c r="G59" s="100">
        <v>110</v>
      </c>
      <c r="H59" s="113">
        <v>0</v>
      </c>
      <c r="I59" s="100">
        <v>110</v>
      </c>
      <c r="J59" s="113">
        <v>0</v>
      </c>
      <c r="K59" s="100">
        <v>120</v>
      </c>
      <c r="L59" s="100">
        <f>SUM(J59:K59)</f>
        <v>120</v>
      </c>
    </row>
    <row r="60" spans="1:12" ht="14.25" customHeight="1">
      <c r="A60" s="15" t="s">
        <v>11</v>
      </c>
      <c r="B60" s="6">
        <v>48</v>
      </c>
      <c r="C60" s="4" t="s">
        <v>38</v>
      </c>
      <c r="D60" s="146">
        <f aca="true" t="shared" si="6" ref="D60:L60">SUM(D57:D59)</f>
        <v>0</v>
      </c>
      <c r="E60" s="143">
        <f t="shared" si="6"/>
        <v>8006</v>
      </c>
      <c r="F60" s="146">
        <f>SUM(F57:F59)</f>
        <v>0</v>
      </c>
      <c r="G60" s="143">
        <f>SUM(G57:G59)</f>
        <v>7327</v>
      </c>
      <c r="H60" s="146">
        <f t="shared" si="6"/>
        <v>0</v>
      </c>
      <c r="I60" s="143">
        <f t="shared" si="6"/>
        <v>7327</v>
      </c>
      <c r="J60" s="146">
        <f t="shared" si="6"/>
        <v>0</v>
      </c>
      <c r="K60" s="143">
        <f t="shared" si="6"/>
        <v>6951</v>
      </c>
      <c r="L60" s="143">
        <f t="shared" si="6"/>
        <v>6951</v>
      </c>
    </row>
    <row r="61" spans="1:12" ht="14.25" customHeight="1">
      <c r="A61" s="15" t="s">
        <v>11</v>
      </c>
      <c r="B61" s="6">
        <v>13</v>
      </c>
      <c r="C61" s="4" t="s">
        <v>15</v>
      </c>
      <c r="D61" s="143">
        <f aca="true" t="shared" si="7" ref="D61:L61">D60+D54+D47+D41+D35</f>
        <v>6881</v>
      </c>
      <c r="E61" s="143">
        <f t="shared" si="7"/>
        <v>28670</v>
      </c>
      <c r="F61" s="143">
        <f>F60+F54+F47+F41+F35</f>
        <v>3879</v>
      </c>
      <c r="G61" s="143">
        <f>G60+G54+G47+G41+G35</f>
        <v>25569</v>
      </c>
      <c r="H61" s="143">
        <f t="shared" si="7"/>
        <v>5079</v>
      </c>
      <c r="I61" s="143">
        <f t="shared" si="7"/>
        <v>27269</v>
      </c>
      <c r="J61" s="143">
        <f t="shared" si="7"/>
        <v>5401</v>
      </c>
      <c r="K61" s="143">
        <f t="shared" si="7"/>
        <v>28227</v>
      </c>
      <c r="L61" s="143">
        <f t="shared" si="7"/>
        <v>33628</v>
      </c>
    </row>
    <row r="62" spans="1:12" ht="14.25" customHeight="1">
      <c r="A62" s="35" t="s">
        <v>11</v>
      </c>
      <c r="B62" s="102">
        <v>0.001</v>
      </c>
      <c r="C62" s="103" t="s">
        <v>14</v>
      </c>
      <c r="D62" s="145">
        <f aca="true" t="shared" si="8" ref="D62:L62">D61</f>
        <v>6881</v>
      </c>
      <c r="E62" s="145">
        <f t="shared" si="8"/>
        <v>28670</v>
      </c>
      <c r="F62" s="145">
        <f>F61</f>
        <v>3879</v>
      </c>
      <c r="G62" s="145">
        <f>G61</f>
        <v>25569</v>
      </c>
      <c r="H62" s="145">
        <f t="shared" si="8"/>
        <v>5079</v>
      </c>
      <c r="I62" s="145">
        <f t="shared" si="8"/>
        <v>27269</v>
      </c>
      <c r="J62" s="145">
        <f t="shared" si="8"/>
        <v>5401</v>
      </c>
      <c r="K62" s="145">
        <f t="shared" si="8"/>
        <v>28227</v>
      </c>
      <c r="L62" s="145">
        <f t="shared" si="8"/>
        <v>33628</v>
      </c>
    </row>
    <row r="63" spans="2:12" ht="0.75" customHeight="1">
      <c r="B63" s="43"/>
      <c r="C63" s="30"/>
      <c r="D63" s="72"/>
      <c r="E63" s="72"/>
      <c r="F63" s="72"/>
      <c r="G63" s="72"/>
      <c r="H63" s="72"/>
      <c r="I63" s="72"/>
      <c r="J63" s="72"/>
      <c r="K63" s="72"/>
      <c r="L63" s="72"/>
    </row>
    <row r="64" spans="2:12" ht="13.5" customHeight="1">
      <c r="B64" s="42">
        <v>0.102</v>
      </c>
      <c r="C64" s="30" t="s">
        <v>42</v>
      </c>
      <c r="D64" s="71"/>
      <c r="E64" s="71"/>
      <c r="F64" s="71"/>
      <c r="G64" s="71"/>
      <c r="H64" s="71"/>
      <c r="I64" s="71"/>
      <c r="J64" s="71"/>
      <c r="K64" s="71"/>
      <c r="L64" s="71"/>
    </row>
    <row r="65" spans="2:12" ht="13.5" customHeight="1">
      <c r="B65" s="6">
        <v>13</v>
      </c>
      <c r="C65" s="4" t="s">
        <v>15</v>
      </c>
      <c r="D65" s="71"/>
      <c r="E65" s="71"/>
      <c r="F65" s="71"/>
      <c r="G65" s="71"/>
      <c r="H65" s="71"/>
      <c r="I65" s="71"/>
      <c r="J65" s="71"/>
      <c r="K65" s="71"/>
      <c r="L65" s="71"/>
    </row>
    <row r="66" spans="1:12" ht="13.5" customHeight="1">
      <c r="A66" s="7"/>
      <c r="B66" s="37">
        <v>45</v>
      </c>
      <c r="C66" s="31" t="s">
        <v>24</v>
      </c>
      <c r="D66" s="72"/>
      <c r="E66" s="72"/>
      <c r="F66" s="72"/>
      <c r="G66" s="72"/>
      <c r="H66" s="72"/>
      <c r="I66" s="72"/>
      <c r="J66" s="72"/>
      <c r="K66" s="72"/>
      <c r="L66" s="72"/>
    </row>
    <row r="67" spans="1:12" ht="13.5" customHeight="1">
      <c r="A67" s="7"/>
      <c r="B67" s="36" t="s">
        <v>43</v>
      </c>
      <c r="C67" s="31" t="s">
        <v>44</v>
      </c>
      <c r="D67" s="98">
        <v>610</v>
      </c>
      <c r="E67" s="112">
        <v>0</v>
      </c>
      <c r="F67" s="98">
        <v>336</v>
      </c>
      <c r="G67" s="112">
        <v>0</v>
      </c>
      <c r="H67" s="98">
        <v>2831</v>
      </c>
      <c r="I67" s="112">
        <v>0</v>
      </c>
      <c r="J67" s="98">
        <v>608</v>
      </c>
      <c r="K67" s="112">
        <v>0</v>
      </c>
      <c r="L67" s="98">
        <f>SUM(J67:K67)</f>
        <v>608</v>
      </c>
    </row>
    <row r="68" spans="1:12" ht="13.5" customHeight="1">
      <c r="A68" s="7" t="s">
        <v>11</v>
      </c>
      <c r="B68" s="37">
        <v>45</v>
      </c>
      <c r="C68" s="31" t="s">
        <v>24</v>
      </c>
      <c r="D68" s="98">
        <f>D67</f>
        <v>610</v>
      </c>
      <c r="E68" s="112">
        <f aca="true" t="shared" si="9" ref="E68:K68">E67</f>
        <v>0</v>
      </c>
      <c r="F68" s="98">
        <f t="shared" si="9"/>
        <v>336</v>
      </c>
      <c r="G68" s="112">
        <f t="shared" si="9"/>
        <v>0</v>
      </c>
      <c r="H68" s="98">
        <f t="shared" si="9"/>
        <v>2831</v>
      </c>
      <c r="I68" s="112">
        <f t="shared" si="9"/>
        <v>0</v>
      </c>
      <c r="J68" s="98">
        <f t="shared" si="9"/>
        <v>608</v>
      </c>
      <c r="K68" s="112">
        <f t="shared" si="9"/>
        <v>0</v>
      </c>
      <c r="L68" s="98">
        <f>SUM(L67:L67)</f>
        <v>608</v>
      </c>
    </row>
    <row r="69" spans="1:12" ht="13.5" customHeight="1">
      <c r="A69" s="7"/>
      <c r="B69" s="37"/>
      <c r="C69" s="31"/>
      <c r="D69" s="11"/>
      <c r="E69" s="75"/>
      <c r="F69" s="11"/>
      <c r="G69" s="75"/>
      <c r="H69" s="11"/>
      <c r="I69" s="75"/>
      <c r="J69" s="11"/>
      <c r="K69" s="75"/>
      <c r="L69" s="11"/>
    </row>
    <row r="70" spans="1:12" ht="13.5" customHeight="1">
      <c r="A70" s="7"/>
      <c r="B70" s="37">
        <v>46</v>
      </c>
      <c r="C70" s="31" t="s">
        <v>28</v>
      </c>
      <c r="D70" s="74"/>
      <c r="E70" s="74"/>
      <c r="F70" s="74"/>
      <c r="G70" s="74"/>
      <c r="H70" s="74"/>
      <c r="I70" s="74"/>
      <c r="J70" s="74"/>
      <c r="K70" s="74"/>
      <c r="L70" s="11"/>
    </row>
    <row r="71" spans="1:12" ht="13.5" customHeight="1">
      <c r="A71" s="7"/>
      <c r="B71" s="36" t="s">
        <v>45</v>
      </c>
      <c r="C71" s="4" t="s">
        <v>44</v>
      </c>
      <c r="D71" s="98">
        <v>775</v>
      </c>
      <c r="E71" s="112">
        <v>0</v>
      </c>
      <c r="F71" s="98">
        <v>386</v>
      </c>
      <c r="G71" s="112">
        <v>0</v>
      </c>
      <c r="H71" s="98">
        <v>725</v>
      </c>
      <c r="I71" s="112">
        <v>0</v>
      </c>
      <c r="J71" s="98">
        <v>723</v>
      </c>
      <c r="K71" s="112">
        <v>0</v>
      </c>
      <c r="L71" s="98">
        <f>SUM(J71:K71)</f>
        <v>723</v>
      </c>
    </row>
    <row r="72" spans="1:12" ht="13.5" customHeight="1">
      <c r="A72" s="7" t="s">
        <v>11</v>
      </c>
      <c r="B72" s="37">
        <v>46</v>
      </c>
      <c r="C72" s="31" t="s">
        <v>28</v>
      </c>
      <c r="D72" s="98">
        <f aca="true" t="shared" si="10" ref="D72:L72">SUM(D71)</f>
        <v>775</v>
      </c>
      <c r="E72" s="112">
        <f t="shared" si="10"/>
        <v>0</v>
      </c>
      <c r="F72" s="98">
        <f>SUM(F71)</f>
        <v>386</v>
      </c>
      <c r="G72" s="112">
        <f>SUM(G71)</f>
        <v>0</v>
      </c>
      <c r="H72" s="98">
        <f t="shared" si="10"/>
        <v>725</v>
      </c>
      <c r="I72" s="112">
        <f t="shared" si="10"/>
        <v>0</v>
      </c>
      <c r="J72" s="98">
        <f t="shared" si="10"/>
        <v>723</v>
      </c>
      <c r="K72" s="112">
        <f>SUM(K71)</f>
        <v>0</v>
      </c>
      <c r="L72" s="98">
        <f t="shared" si="10"/>
        <v>723</v>
      </c>
    </row>
    <row r="73" spans="1:12" ht="13.5" customHeight="1">
      <c r="A73" s="7"/>
      <c r="B73" s="37"/>
      <c r="C73" s="31"/>
      <c r="D73" s="74"/>
      <c r="E73" s="74"/>
      <c r="F73" s="74"/>
      <c r="G73" s="74"/>
      <c r="H73" s="74"/>
      <c r="I73" s="74"/>
      <c r="J73" s="74"/>
      <c r="K73" s="74"/>
      <c r="L73" s="11"/>
    </row>
    <row r="74" spans="1:12" ht="13.5" customHeight="1">
      <c r="A74" s="7"/>
      <c r="B74" s="37">
        <v>47</v>
      </c>
      <c r="C74" s="31" t="s">
        <v>32</v>
      </c>
      <c r="D74" s="74"/>
      <c r="E74" s="74"/>
      <c r="F74" s="74"/>
      <c r="G74" s="74"/>
      <c r="H74" s="74"/>
      <c r="I74" s="74"/>
      <c r="J74" s="74"/>
      <c r="K74" s="74"/>
      <c r="L74" s="11"/>
    </row>
    <row r="75" spans="2:12" ht="13.5" customHeight="1">
      <c r="B75" s="5" t="s">
        <v>46</v>
      </c>
      <c r="C75" s="4" t="s">
        <v>44</v>
      </c>
      <c r="D75" s="100">
        <v>514</v>
      </c>
      <c r="E75" s="113">
        <v>0</v>
      </c>
      <c r="F75" s="100">
        <v>255</v>
      </c>
      <c r="G75" s="113">
        <v>0</v>
      </c>
      <c r="H75" s="100">
        <v>458</v>
      </c>
      <c r="I75" s="113">
        <v>0</v>
      </c>
      <c r="J75" s="100">
        <v>509</v>
      </c>
      <c r="K75" s="113">
        <v>0</v>
      </c>
      <c r="L75" s="99">
        <f>SUM(J75:K75)</f>
        <v>509</v>
      </c>
    </row>
    <row r="76" spans="1:12" ht="13.5" customHeight="1">
      <c r="A76" s="15" t="s">
        <v>11</v>
      </c>
      <c r="B76" s="6">
        <v>47</v>
      </c>
      <c r="C76" s="4" t="s">
        <v>32</v>
      </c>
      <c r="D76" s="143">
        <f aca="true" t="shared" si="11" ref="D76:L76">SUM(D75)</f>
        <v>514</v>
      </c>
      <c r="E76" s="146">
        <f t="shared" si="11"/>
        <v>0</v>
      </c>
      <c r="F76" s="143">
        <f>SUM(F75)</f>
        <v>255</v>
      </c>
      <c r="G76" s="146">
        <f>SUM(G75)</f>
        <v>0</v>
      </c>
      <c r="H76" s="143">
        <f t="shared" si="11"/>
        <v>458</v>
      </c>
      <c r="I76" s="146">
        <f t="shared" si="11"/>
        <v>0</v>
      </c>
      <c r="J76" s="143">
        <f t="shared" si="11"/>
        <v>509</v>
      </c>
      <c r="K76" s="146">
        <f>SUM(K75)</f>
        <v>0</v>
      </c>
      <c r="L76" s="143">
        <f t="shared" si="11"/>
        <v>509</v>
      </c>
    </row>
    <row r="77" spans="3:12" ht="13.5" customHeight="1">
      <c r="C77" s="4"/>
      <c r="D77" s="74"/>
      <c r="E77" s="74"/>
      <c r="F77" s="74"/>
      <c r="G77" s="74"/>
      <c r="H77" s="74"/>
      <c r="I77" s="74"/>
      <c r="J77" s="74"/>
      <c r="K77" s="74"/>
      <c r="L77" s="11"/>
    </row>
    <row r="78" spans="2:12" ht="13.5" customHeight="1">
      <c r="B78" s="6">
        <v>48</v>
      </c>
      <c r="C78" s="4" t="s">
        <v>38</v>
      </c>
      <c r="D78" s="74"/>
      <c r="E78" s="74"/>
      <c r="F78" s="74"/>
      <c r="G78" s="74"/>
      <c r="H78" s="74"/>
      <c r="I78" s="74"/>
      <c r="J78" s="74"/>
      <c r="K78" s="74"/>
      <c r="L78" s="11"/>
    </row>
    <row r="79" spans="2:12" ht="13.5" customHeight="1">
      <c r="B79" s="5" t="s">
        <v>47</v>
      </c>
      <c r="C79" s="4" t="s">
        <v>44</v>
      </c>
      <c r="D79" s="100">
        <v>302</v>
      </c>
      <c r="E79" s="113">
        <v>0</v>
      </c>
      <c r="F79" s="100">
        <v>108</v>
      </c>
      <c r="G79" s="113">
        <v>0</v>
      </c>
      <c r="H79" s="100">
        <v>216</v>
      </c>
      <c r="I79" s="113">
        <v>0</v>
      </c>
      <c r="J79" s="100">
        <v>215</v>
      </c>
      <c r="K79" s="113">
        <v>0</v>
      </c>
      <c r="L79" s="99">
        <f>SUM(J79:K79)</f>
        <v>215</v>
      </c>
    </row>
    <row r="80" spans="1:12" ht="13.5" customHeight="1">
      <c r="A80" s="15" t="s">
        <v>11</v>
      </c>
      <c r="B80" s="6">
        <v>48</v>
      </c>
      <c r="C80" s="4" t="s">
        <v>38</v>
      </c>
      <c r="D80" s="143">
        <f aca="true" t="shared" si="12" ref="D80:L80">SUM(D79)</f>
        <v>302</v>
      </c>
      <c r="E80" s="146">
        <f t="shared" si="12"/>
        <v>0</v>
      </c>
      <c r="F80" s="143">
        <f>SUM(F79)</f>
        <v>108</v>
      </c>
      <c r="G80" s="146">
        <f>SUM(G79)</f>
        <v>0</v>
      </c>
      <c r="H80" s="143">
        <f t="shared" si="12"/>
        <v>216</v>
      </c>
      <c r="I80" s="146">
        <f t="shared" si="12"/>
        <v>0</v>
      </c>
      <c r="J80" s="143">
        <f t="shared" si="12"/>
        <v>215</v>
      </c>
      <c r="K80" s="146">
        <f>SUM(K79)</f>
        <v>0</v>
      </c>
      <c r="L80" s="143">
        <f t="shared" si="12"/>
        <v>215</v>
      </c>
    </row>
    <row r="81" spans="1:12" ht="13.5" customHeight="1">
      <c r="A81" s="7" t="s">
        <v>11</v>
      </c>
      <c r="B81" s="6">
        <v>13</v>
      </c>
      <c r="C81" s="4" t="s">
        <v>15</v>
      </c>
      <c r="D81" s="143">
        <f aca="true" t="shared" si="13" ref="D81:L81">D80+D76+D72+D68</f>
        <v>2201</v>
      </c>
      <c r="E81" s="146">
        <f t="shared" si="13"/>
        <v>0</v>
      </c>
      <c r="F81" s="143">
        <f>F80+F76+F72+F68</f>
        <v>1085</v>
      </c>
      <c r="G81" s="146">
        <f>G80+G76+G72+G68</f>
        <v>0</v>
      </c>
      <c r="H81" s="143">
        <f t="shared" si="13"/>
        <v>4230</v>
      </c>
      <c r="I81" s="146">
        <f t="shared" si="13"/>
        <v>0</v>
      </c>
      <c r="J81" s="143">
        <f t="shared" si="13"/>
        <v>2055</v>
      </c>
      <c r="K81" s="146">
        <f>K80+K76+K72+K68</f>
        <v>0</v>
      </c>
      <c r="L81" s="143">
        <f t="shared" si="13"/>
        <v>2055</v>
      </c>
    </row>
    <row r="82" spans="1:12" ht="13.5" customHeight="1">
      <c r="A82" s="7" t="s">
        <v>11</v>
      </c>
      <c r="B82" s="44">
        <v>0.102</v>
      </c>
      <c r="C82" s="32" t="s">
        <v>42</v>
      </c>
      <c r="D82" s="143">
        <f aca="true" t="shared" si="14" ref="D82:L82">D81</f>
        <v>2201</v>
      </c>
      <c r="E82" s="146">
        <f t="shared" si="14"/>
        <v>0</v>
      </c>
      <c r="F82" s="143">
        <f>F81</f>
        <v>1085</v>
      </c>
      <c r="G82" s="146">
        <f>G81</f>
        <v>0</v>
      </c>
      <c r="H82" s="143">
        <f t="shared" si="14"/>
        <v>4230</v>
      </c>
      <c r="I82" s="146">
        <f t="shared" si="14"/>
        <v>0</v>
      </c>
      <c r="J82" s="143">
        <f t="shared" si="14"/>
        <v>2055</v>
      </c>
      <c r="K82" s="146">
        <f>K81</f>
        <v>0</v>
      </c>
      <c r="L82" s="143">
        <f t="shared" si="14"/>
        <v>2055</v>
      </c>
    </row>
    <row r="83" spans="1:12" ht="13.5" customHeight="1">
      <c r="A83" s="23"/>
      <c r="B83" s="1"/>
      <c r="C83" s="2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3.5" customHeight="1">
      <c r="A84" s="7"/>
      <c r="B84" s="54">
        <v>0.8</v>
      </c>
      <c r="C84" s="32" t="s">
        <v>48</v>
      </c>
      <c r="D84" s="72"/>
      <c r="E84" s="72"/>
      <c r="F84" s="72"/>
      <c r="G84" s="72"/>
      <c r="H84" s="72"/>
      <c r="I84" s="72"/>
      <c r="J84" s="72"/>
      <c r="K84" s="72"/>
      <c r="L84" s="72"/>
    </row>
    <row r="85" spans="1:12" ht="13.5" customHeight="1">
      <c r="A85" s="7"/>
      <c r="B85" s="62">
        <v>44</v>
      </c>
      <c r="C85" s="31" t="s">
        <v>16</v>
      </c>
      <c r="D85" s="72"/>
      <c r="E85" s="72"/>
      <c r="F85" s="72"/>
      <c r="G85" s="72"/>
      <c r="H85" s="72"/>
      <c r="I85" s="72"/>
      <c r="J85" s="72"/>
      <c r="K85" s="72"/>
      <c r="L85" s="72"/>
    </row>
    <row r="86" spans="1:12" ht="13.5" customHeight="1">
      <c r="A86" s="7"/>
      <c r="B86" s="67" t="s">
        <v>49</v>
      </c>
      <c r="C86" s="31" t="s">
        <v>50</v>
      </c>
      <c r="D86" s="101">
        <v>714</v>
      </c>
      <c r="E86" s="114">
        <v>0</v>
      </c>
      <c r="F86" s="101">
        <v>420</v>
      </c>
      <c r="G86" s="114">
        <v>0</v>
      </c>
      <c r="H86" s="101">
        <v>626</v>
      </c>
      <c r="I86" s="114">
        <v>0</v>
      </c>
      <c r="J86" s="101">
        <v>624</v>
      </c>
      <c r="K86" s="114">
        <v>0</v>
      </c>
      <c r="L86" s="101">
        <f>SUM(J86:K86)</f>
        <v>624</v>
      </c>
    </row>
    <row r="87" spans="1:12" ht="13.5" customHeight="1">
      <c r="A87" s="7"/>
      <c r="B87" s="67" t="s">
        <v>157</v>
      </c>
      <c r="C87" s="31" t="s">
        <v>60</v>
      </c>
      <c r="D87" s="114">
        <v>0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>
        <f>SUM(J87:K87)</f>
        <v>0</v>
      </c>
    </row>
    <row r="88" spans="1:12" ht="13.5" customHeight="1">
      <c r="A88" s="7"/>
      <c r="B88" s="67" t="s">
        <v>232</v>
      </c>
      <c r="C88" s="31" t="s">
        <v>233</v>
      </c>
      <c r="D88" s="114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>
        <f>SUM(J88:K88)</f>
        <v>0</v>
      </c>
    </row>
    <row r="89" spans="1:12" ht="13.5" customHeight="1">
      <c r="A89" s="7" t="s">
        <v>11</v>
      </c>
      <c r="B89" s="62">
        <v>44</v>
      </c>
      <c r="C89" s="31" t="s">
        <v>16</v>
      </c>
      <c r="D89" s="145">
        <f aca="true" t="shared" si="15" ref="D89:L89">SUM(D86:D88)</f>
        <v>714</v>
      </c>
      <c r="E89" s="144">
        <f t="shared" si="15"/>
        <v>0</v>
      </c>
      <c r="F89" s="145">
        <f>SUM(F86:F88)</f>
        <v>420</v>
      </c>
      <c r="G89" s="144">
        <f>SUM(G86:G88)</f>
        <v>0</v>
      </c>
      <c r="H89" s="145">
        <f t="shared" si="15"/>
        <v>626</v>
      </c>
      <c r="I89" s="144">
        <f t="shared" si="15"/>
        <v>0</v>
      </c>
      <c r="J89" s="145">
        <f t="shared" si="15"/>
        <v>624</v>
      </c>
      <c r="K89" s="144">
        <f>SUM(K86:K88)</f>
        <v>0</v>
      </c>
      <c r="L89" s="145">
        <f t="shared" si="15"/>
        <v>624</v>
      </c>
    </row>
    <row r="90" spans="1:12" ht="13.5" customHeight="1">
      <c r="A90" s="7"/>
      <c r="B90" s="62"/>
      <c r="C90" s="31"/>
      <c r="D90" s="72"/>
      <c r="E90" s="76"/>
      <c r="F90" s="72"/>
      <c r="G90" s="76"/>
      <c r="H90" s="72"/>
      <c r="I90" s="76"/>
      <c r="J90" s="72"/>
      <c r="K90" s="76"/>
      <c r="L90" s="72"/>
    </row>
    <row r="91" spans="1:12" ht="13.5" customHeight="1">
      <c r="A91" s="7"/>
      <c r="B91" s="37">
        <v>61</v>
      </c>
      <c r="C91" s="31" t="s">
        <v>277</v>
      </c>
      <c r="D91" s="72"/>
      <c r="E91" s="72"/>
      <c r="F91" s="72"/>
      <c r="G91" s="72"/>
      <c r="H91" s="72"/>
      <c r="I91" s="72"/>
      <c r="J91" s="72"/>
      <c r="K91" s="72"/>
      <c r="L91" s="72"/>
    </row>
    <row r="92" spans="1:12" ht="13.5" customHeight="1">
      <c r="A92" s="7"/>
      <c r="B92" s="36" t="s">
        <v>222</v>
      </c>
      <c r="C92" s="31" t="s">
        <v>51</v>
      </c>
      <c r="D92" s="98">
        <v>345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98">
        <v>1000</v>
      </c>
      <c r="K92" s="112">
        <v>0</v>
      </c>
      <c r="L92" s="98">
        <f>SUM(J92:K92)</f>
        <v>1000</v>
      </c>
    </row>
    <row r="93" spans="1:12" ht="13.5" customHeight="1">
      <c r="A93" s="7" t="s">
        <v>11</v>
      </c>
      <c r="B93" s="37">
        <v>61</v>
      </c>
      <c r="C93" s="31" t="s">
        <v>277</v>
      </c>
      <c r="D93" s="98">
        <f aca="true" t="shared" si="16" ref="D93:L93">D92</f>
        <v>345</v>
      </c>
      <c r="E93" s="112">
        <f t="shared" si="16"/>
        <v>0</v>
      </c>
      <c r="F93" s="112">
        <f>F92</f>
        <v>0</v>
      </c>
      <c r="G93" s="112">
        <f>G92</f>
        <v>0</v>
      </c>
      <c r="H93" s="112">
        <f t="shared" si="16"/>
        <v>0</v>
      </c>
      <c r="I93" s="112">
        <f t="shared" si="16"/>
        <v>0</v>
      </c>
      <c r="J93" s="98">
        <f t="shared" si="16"/>
        <v>1000</v>
      </c>
      <c r="K93" s="112">
        <f>K92</f>
        <v>0</v>
      </c>
      <c r="L93" s="98">
        <f t="shared" si="16"/>
        <v>1000</v>
      </c>
    </row>
    <row r="94" spans="1:12" ht="13.5" customHeight="1">
      <c r="A94" s="7" t="s">
        <v>11</v>
      </c>
      <c r="B94" s="54">
        <v>0.8</v>
      </c>
      <c r="C94" s="32" t="s">
        <v>48</v>
      </c>
      <c r="D94" s="143">
        <f aca="true" t="shared" si="17" ref="D94:L94">D93+D89</f>
        <v>1059</v>
      </c>
      <c r="E94" s="146">
        <f t="shared" si="17"/>
        <v>0</v>
      </c>
      <c r="F94" s="143">
        <f>F93+F89</f>
        <v>420</v>
      </c>
      <c r="G94" s="146">
        <f>G93+G89</f>
        <v>0</v>
      </c>
      <c r="H94" s="143">
        <f t="shared" si="17"/>
        <v>626</v>
      </c>
      <c r="I94" s="146">
        <f t="shared" si="17"/>
        <v>0</v>
      </c>
      <c r="J94" s="143">
        <f t="shared" si="17"/>
        <v>1624</v>
      </c>
      <c r="K94" s="146">
        <f>K93+K89</f>
        <v>0</v>
      </c>
      <c r="L94" s="143">
        <f t="shared" si="17"/>
        <v>1624</v>
      </c>
    </row>
    <row r="95" spans="1:12" ht="13.5" customHeight="1">
      <c r="A95" s="35" t="s">
        <v>11</v>
      </c>
      <c r="B95" s="104">
        <v>2402</v>
      </c>
      <c r="C95" s="103" t="s">
        <v>0</v>
      </c>
      <c r="D95" s="145">
        <f>D94+D82+D62</f>
        <v>10141</v>
      </c>
      <c r="E95" s="145">
        <f aca="true" t="shared" si="18" ref="E95:L95">E94+E82+E62</f>
        <v>28670</v>
      </c>
      <c r="F95" s="145">
        <f t="shared" si="18"/>
        <v>5384</v>
      </c>
      <c r="G95" s="145">
        <f t="shared" si="18"/>
        <v>25569</v>
      </c>
      <c r="H95" s="145">
        <f t="shared" si="18"/>
        <v>9935</v>
      </c>
      <c r="I95" s="145">
        <f t="shared" si="18"/>
        <v>27269</v>
      </c>
      <c r="J95" s="145">
        <f t="shared" si="18"/>
        <v>9080</v>
      </c>
      <c r="K95" s="145">
        <f t="shared" si="18"/>
        <v>28227</v>
      </c>
      <c r="L95" s="145">
        <f t="shared" si="18"/>
        <v>37307</v>
      </c>
    </row>
    <row r="96" spans="1:12" ht="0.75" customHeight="1">
      <c r="A96" s="7"/>
      <c r="B96" s="45"/>
      <c r="C96" s="32"/>
      <c r="D96" s="72"/>
      <c r="E96" s="72"/>
      <c r="F96" s="72"/>
      <c r="G96" s="72"/>
      <c r="H96" s="72"/>
      <c r="I96" s="72"/>
      <c r="J96" s="72"/>
      <c r="K96" s="72"/>
      <c r="L96" s="72"/>
    </row>
    <row r="97" spans="1:12" ht="13.5" customHeight="1">
      <c r="A97" s="7" t="s">
        <v>13</v>
      </c>
      <c r="B97" s="45">
        <v>2406</v>
      </c>
      <c r="C97" s="32" t="s">
        <v>1</v>
      </c>
      <c r="D97" s="71"/>
      <c r="E97" s="71"/>
      <c r="F97" s="71"/>
      <c r="G97" s="71"/>
      <c r="H97" s="71"/>
      <c r="I97" s="71"/>
      <c r="J97" s="71"/>
      <c r="K97" s="71"/>
      <c r="L97" s="71"/>
    </row>
    <row r="98" spans="1:12" ht="13.5" customHeight="1">
      <c r="A98" s="7"/>
      <c r="B98" s="55">
        <v>1</v>
      </c>
      <c r="C98" s="31" t="s">
        <v>265</v>
      </c>
      <c r="D98" s="71"/>
      <c r="E98" s="71"/>
      <c r="F98" s="71"/>
      <c r="G98" s="71"/>
      <c r="H98" s="71"/>
      <c r="I98" s="71"/>
      <c r="J98" s="71"/>
      <c r="K98" s="71"/>
      <c r="L98" s="71"/>
    </row>
    <row r="99" spans="2:12" ht="13.5" customHeight="1">
      <c r="B99" s="44">
        <v>1.001</v>
      </c>
      <c r="C99" s="32" t="s">
        <v>14</v>
      </c>
      <c r="D99" s="71"/>
      <c r="E99" s="71"/>
      <c r="F99" s="71"/>
      <c r="G99" s="71"/>
      <c r="H99" s="71"/>
      <c r="I99" s="71"/>
      <c r="J99" s="71"/>
      <c r="K99" s="71"/>
      <c r="L99" s="71"/>
    </row>
    <row r="100" spans="2:12" ht="13.5" customHeight="1">
      <c r="B100" s="47">
        <v>0.6</v>
      </c>
      <c r="C100" s="4" t="s">
        <v>52</v>
      </c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 ht="13.5" customHeight="1">
      <c r="B101" s="5" t="s">
        <v>53</v>
      </c>
      <c r="C101" s="4" t="s">
        <v>18</v>
      </c>
      <c r="D101" s="97">
        <v>14009</v>
      </c>
      <c r="E101" s="100">
        <v>51066</v>
      </c>
      <c r="F101" s="97">
        <v>8500</v>
      </c>
      <c r="G101" s="100">
        <v>51845</v>
      </c>
      <c r="H101" s="97">
        <v>10248</v>
      </c>
      <c r="I101" s="100">
        <v>51845</v>
      </c>
      <c r="J101" s="97">
        <v>13944</v>
      </c>
      <c r="K101" s="100">
        <v>60547</v>
      </c>
      <c r="L101" s="100">
        <f aca="true" t="shared" si="19" ref="L101:L106">SUM(J101:K101)</f>
        <v>74491</v>
      </c>
    </row>
    <row r="102" spans="2:12" ht="13.5" customHeight="1">
      <c r="B102" s="5" t="s">
        <v>54</v>
      </c>
      <c r="C102" s="4" t="s">
        <v>20</v>
      </c>
      <c r="D102" s="111">
        <v>0</v>
      </c>
      <c r="E102" s="100">
        <v>93</v>
      </c>
      <c r="F102" s="111">
        <v>0</v>
      </c>
      <c r="G102" s="100">
        <v>142</v>
      </c>
      <c r="H102" s="111">
        <v>0</v>
      </c>
      <c r="I102" s="100">
        <v>142</v>
      </c>
      <c r="J102" s="111">
        <v>0</v>
      </c>
      <c r="K102" s="100">
        <v>170</v>
      </c>
      <c r="L102" s="100">
        <f t="shared" si="19"/>
        <v>170</v>
      </c>
    </row>
    <row r="103" spans="2:12" ht="13.5" customHeight="1">
      <c r="B103" s="5" t="s">
        <v>55</v>
      </c>
      <c r="C103" s="4" t="s">
        <v>23</v>
      </c>
      <c r="D103" s="97">
        <v>363</v>
      </c>
      <c r="E103" s="100">
        <v>1634</v>
      </c>
      <c r="F103" s="97">
        <v>500</v>
      </c>
      <c r="G103" s="100">
        <v>1296</v>
      </c>
      <c r="H103" s="97">
        <v>1146</v>
      </c>
      <c r="I103" s="100">
        <v>1296</v>
      </c>
      <c r="J103" s="97">
        <v>30</v>
      </c>
      <c r="K103" s="100">
        <v>1400</v>
      </c>
      <c r="L103" s="100">
        <f t="shared" si="19"/>
        <v>1430</v>
      </c>
    </row>
    <row r="104" spans="2:12" ht="13.5" customHeight="1">
      <c r="B104" s="5" t="s">
        <v>56</v>
      </c>
      <c r="C104" s="4" t="s">
        <v>190</v>
      </c>
      <c r="D104" s="113">
        <v>0</v>
      </c>
      <c r="E104" s="100">
        <v>5246</v>
      </c>
      <c r="F104" s="111">
        <v>0</v>
      </c>
      <c r="G104" s="100">
        <v>4000</v>
      </c>
      <c r="H104" s="111">
        <v>0</v>
      </c>
      <c r="I104" s="100">
        <v>4700</v>
      </c>
      <c r="J104" s="111">
        <v>0</v>
      </c>
      <c r="K104" s="100">
        <v>4000</v>
      </c>
      <c r="L104" s="100">
        <f t="shared" si="19"/>
        <v>4000</v>
      </c>
    </row>
    <row r="105" spans="2:12" ht="13.5" customHeight="1">
      <c r="B105" s="5" t="s">
        <v>57</v>
      </c>
      <c r="C105" s="4" t="s">
        <v>58</v>
      </c>
      <c r="D105" s="111">
        <v>0</v>
      </c>
      <c r="E105" s="113">
        <v>0</v>
      </c>
      <c r="F105" s="111">
        <v>0</v>
      </c>
      <c r="G105" s="97">
        <v>610</v>
      </c>
      <c r="H105" s="111">
        <v>0</v>
      </c>
      <c r="I105" s="97">
        <v>610</v>
      </c>
      <c r="J105" s="111">
        <v>0</v>
      </c>
      <c r="K105" s="97">
        <v>650</v>
      </c>
      <c r="L105" s="100">
        <f t="shared" si="19"/>
        <v>650</v>
      </c>
    </row>
    <row r="106" spans="2:12" ht="13.5" customHeight="1">
      <c r="B106" s="5" t="s">
        <v>59</v>
      </c>
      <c r="C106" s="4" t="s">
        <v>60</v>
      </c>
      <c r="D106" s="97">
        <v>100</v>
      </c>
      <c r="E106" s="100">
        <v>494</v>
      </c>
      <c r="F106" s="111">
        <v>0</v>
      </c>
      <c r="G106" s="100">
        <v>550</v>
      </c>
      <c r="H106" s="111">
        <v>0</v>
      </c>
      <c r="I106" s="100">
        <v>550</v>
      </c>
      <c r="J106" s="111">
        <v>0</v>
      </c>
      <c r="K106" s="100">
        <v>590</v>
      </c>
      <c r="L106" s="100">
        <f t="shared" si="19"/>
        <v>590</v>
      </c>
    </row>
    <row r="107" spans="1:12" ht="13.5" customHeight="1">
      <c r="A107" s="7" t="s">
        <v>11</v>
      </c>
      <c r="B107" s="48">
        <v>0.6</v>
      </c>
      <c r="C107" s="31" t="s">
        <v>52</v>
      </c>
      <c r="D107" s="143">
        <f aca="true" t="shared" si="20" ref="D107:L107">SUM(D101:D106)</f>
        <v>14472</v>
      </c>
      <c r="E107" s="143">
        <f t="shared" si="20"/>
        <v>58533</v>
      </c>
      <c r="F107" s="143">
        <f t="shared" si="20"/>
        <v>9000</v>
      </c>
      <c r="G107" s="143">
        <f t="shared" si="20"/>
        <v>58443</v>
      </c>
      <c r="H107" s="143">
        <f t="shared" si="20"/>
        <v>11394</v>
      </c>
      <c r="I107" s="143">
        <f t="shared" si="20"/>
        <v>59143</v>
      </c>
      <c r="J107" s="143">
        <f t="shared" si="20"/>
        <v>13974</v>
      </c>
      <c r="K107" s="143">
        <f t="shared" si="20"/>
        <v>67357</v>
      </c>
      <c r="L107" s="143">
        <f t="shared" si="20"/>
        <v>81331</v>
      </c>
    </row>
    <row r="108" spans="1:12" ht="13.5" customHeight="1">
      <c r="A108" s="7"/>
      <c r="B108" s="48"/>
      <c r="C108" s="3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2:12" ht="13.5" customHeight="1">
      <c r="B109" s="47">
        <v>0.45</v>
      </c>
      <c r="C109" s="4" t="s">
        <v>24</v>
      </c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 ht="13.5" customHeight="1">
      <c r="B110" s="5" t="s">
        <v>61</v>
      </c>
      <c r="C110" s="4" t="s">
        <v>18</v>
      </c>
      <c r="D110" s="100">
        <v>2481</v>
      </c>
      <c r="E110" s="100">
        <v>44926</v>
      </c>
      <c r="F110" s="100">
        <v>4500</v>
      </c>
      <c r="G110" s="100">
        <v>38930</v>
      </c>
      <c r="H110" s="100">
        <v>4500</v>
      </c>
      <c r="I110" s="100">
        <v>49175</v>
      </c>
      <c r="J110" s="100">
        <v>4500</v>
      </c>
      <c r="K110" s="100">
        <v>57625</v>
      </c>
      <c r="L110" s="100">
        <f>SUM(J110:K110)</f>
        <v>62125</v>
      </c>
    </row>
    <row r="111" spans="2:12" ht="13.5" customHeight="1">
      <c r="B111" s="5" t="s">
        <v>62</v>
      </c>
      <c r="C111" s="4" t="s">
        <v>20</v>
      </c>
      <c r="D111" s="113">
        <v>0</v>
      </c>
      <c r="E111" s="100">
        <v>292</v>
      </c>
      <c r="F111" s="113">
        <v>0</v>
      </c>
      <c r="G111" s="100">
        <v>292</v>
      </c>
      <c r="H111" s="113">
        <v>0</v>
      </c>
      <c r="I111" s="100">
        <v>292</v>
      </c>
      <c r="J111" s="113">
        <v>0</v>
      </c>
      <c r="K111" s="100">
        <v>360</v>
      </c>
      <c r="L111" s="100">
        <f>SUM(J111:K111)</f>
        <v>360</v>
      </c>
    </row>
    <row r="112" spans="2:12" ht="13.5" customHeight="1">
      <c r="B112" s="5" t="s">
        <v>63</v>
      </c>
      <c r="C112" s="4" t="s">
        <v>23</v>
      </c>
      <c r="D112" s="113">
        <v>0</v>
      </c>
      <c r="E112" s="100">
        <v>328</v>
      </c>
      <c r="F112" s="113">
        <v>0</v>
      </c>
      <c r="G112" s="100">
        <v>380</v>
      </c>
      <c r="H112" s="113">
        <v>0</v>
      </c>
      <c r="I112" s="100">
        <v>380</v>
      </c>
      <c r="J112" s="113">
        <v>0</v>
      </c>
      <c r="K112" s="100">
        <v>410</v>
      </c>
      <c r="L112" s="100">
        <f>SUM(J112:K112)</f>
        <v>410</v>
      </c>
    </row>
    <row r="113" spans="2:12" ht="13.5" customHeight="1">
      <c r="B113" s="5" t="s">
        <v>64</v>
      </c>
      <c r="C113" s="4" t="s">
        <v>58</v>
      </c>
      <c r="D113" s="113">
        <v>0</v>
      </c>
      <c r="E113" s="100">
        <v>253</v>
      </c>
      <c r="F113" s="113">
        <v>0</v>
      </c>
      <c r="G113" s="100">
        <v>320</v>
      </c>
      <c r="H113" s="113">
        <v>0</v>
      </c>
      <c r="I113" s="100">
        <v>320</v>
      </c>
      <c r="J113" s="113">
        <v>0</v>
      </c>
      <c r="K113" s="100">
        <v>345</v>
      </c>
      <c r="L113" s="100">
        <f>SUM(J113:K113)</f>
        <v>345</v>
      </c>
    </row>
    <row r="114" spans="1:12" ht="13.5" customHeight="1">
      <c r="A114" s="15" t="s">
        <v>11</v>
      </c>
      <c r="B114" s="47">
        <v>0.45</v>
      </c>
      <c r="C114" s="4" t="s">
        <v>24</v>
      </c>
      <c r="D114" s="143">
        <f aca="true" t="shared" si="21" ref="D114:L114">SUM(D110:D113)</f>
        <v>2481</v>
      </c>
      <c r="E114" s="143">
        <f t="shared" si="21"/>
        <v>45799</v>
      </c>
      <c r="F114" s="143">
        <f>SUM(F110:F113)</f>
        <v>4500</v>
      </c>
      <c r="G114" s="143">
        <f>SUM(G110:G113)</f>
        <v>39922</v>
      </c>
      <c r="H114" s="143">
        <f t="shared" si="21"/>
        <v>4500</v>
      </c>
      <c r="I114" s="143">
        <f t="shared" si="21"/>
        <v>50167</v>
      </c>
      <c r="J114" s="143">
        <f t="shared" si="21"/>
        <v>4500</v>
      </c>
      <c r="K114" s="143">
        <f t="shared" si="21"/>
        <v>58740</v>
      </c>
      <c r="L114" s="143">
        <f t="shared" si="21"/>
        <v>63240</v>
      </c>
    </row>
    <row r="115" spans="2:12" ht="13.5" customHeight="1">
      <c r="B115" s="47"/>
      <c r="C115" s="4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2:12" ht="13.5" customHeight="1">
      <c r="B116" s="47">
        <v>0.46</v>
      </c>
      <c r="C116" s="4" t="s">
        <v>28</v>
      </c>
      <c r="D116" s="71"/>
      <c r="E116" s="71"/>
      <c r="F116" s="71"/>
      <c r="G116" s="71"/>
      <c r="H116" s="71"/>
      <c r="I116" s="71"/>
      <c r="J116" s="71"/>
      <c r="K116" s="71"/>
      <c r="L116" s="71"/>
    </row>
    <row r="117" spans="2:12" ht="13.5" customHeight="1">
      <c r="B117" s="5" t="s">
        <v>65</v>
      </c>
      <c r="C117" s="4" t="s">
        <v>18</v>
      </c>
      <c r="D117" s="100">
        <v>4164</v>
      </c>
      <c r="E117" s="100">
        <v>27407</v>
      </c>
      <c r="F117" s="100">
        <v>4500</v>
      </c>
      <c r="G117" s="100">
        <v>25000</v>
      </c>
      <c r="H117" s="100">
        <v>5720</v>
      </c>
      <c r="I117" s="100">
        <v>25000</v>
      </c>
      <c r="J117" s="100">
        <v>6439</v>
      </c>
      <c r="K117" s="100">
        <v>22844</v>
      </c>
      <c r="L117" s="100">
        <f>SUM(J117:K117)</f>
        <v>29283</v>
      </c>
    </row>
    <row r="118" spans="1:12" ht="13.5" customHeight="1">
      <c r="A118" s="7"/>
      <c r="B118" s="36" t="s">
        <v>66</v>
      </c>
      <c r="C118" s="31" t="s">
        <v>20</v>
      </c>
      <c r="D118" s="110">
        <v>0</v>
      </c>
      <c r="E118" s="99">
        <v>220</v>
      </c>
      <c r="F118" s="110">
        <v>0</v>
      </c>
      <c r="G118" s="99">
        <v>219</v>
      </c>
      <c r="H118" s="110">
        <v>0</v>
      </c>
      <c r="I118" s="99">
        <v>219</v>
      </c>
      <c r="J118" s="110">
        <v>0</v>
      </c>
      <c r="K118" s="99">
        <v>240</v>
      </c>
      <c r="L118" s="100">
        <f>SUM(J118:K118)</f>
        <v>240</v>
      </c>
    </row>
    <row r="119" spans="1:12" ht="13.5" customHeight="1">
      <c r="A119" s="7"/>
      <c r="B119" s="36" t="s">
        <v>67</v>
      </c>
      <c r="C119" s="31" t="s">
        <v>23</v>
      </c>
      <c r="D119" s="110">
        <v>0</v>
      </c>
      <c r="E119" s="99">
        <v>290</v>
      </c>
      <c r="F119" s="110">
        <v>0</v>
      </c>
      <c r="G119" s="99">
        <v>330</v>
      </c>
      <c r="H119" s="110">
        <v>0</v>
      </c>
      <c r="I119" s="99">
        <v>330</v>
      </c>
      <c r="J119" s="110">
        <v>0</v>
      </c>
      <c r="K119" s="99">
        <v>360</v>
      </c>
      <c r="L119" s="99">
        <f>SUM(J119:K119)</f>
        <v>360</v>
      </c>
    </row>
    <row r="120" spans="1:12" ht="13.5" customHeight="1">
      <c r="A120" s="7"/>
      <c r="B120" s="36" t="s">
        <v>68</v>
      </c>
      <c r="C120" s="31" t="s">
        <v>58</v>
      </c>
      <c r="D120" s="112">
        <v>0</v>
      </c>
      <c r="E120" s="98">
        <v>220</v>
      </c>
      <c r="F120" s="112">
        <v>0</v>
      </c>
      <c r="G120" s="98">
        <v>320</v>
      </c>
      <c r="H120" s="112">
        <v>0</v>
      </c>
      <c r="I120" s="98">
        <v>320</v>
      </c>
      <c r="J120" s="112">
        <v>0</v>
      </c>
      <c r="K120" s="98">
        <v>350</v>
      </c>
      <c r="L120" s="98">
        <f>SUM(J120:K120)</f>
        <v>350</v>
      </c>
    </row>
    <row r="121" spans="1:12" ht="13.5" customHeight="1">
      <c r="A121" s="7" t="s">
        <v>11</v>
      </c>
      <c r="B121" s="48">
        <v>0.46</v>
      </c>
      <c r="C121" s="31" t="s">
        <v>28</v>
      </c>
      <c r="D121" s="98">
        <f aca="true" t="shared" si="22" ref="D121:J121">SUM(D117:D120)</f>
        <v>4164</v>
      </c>
      <c r="E121" s="98">
        <f t="shared" si="22"/>
        <v>28137</v>
      </c>
      <c r="F121" s="98">
        <f>SUM(F117:F120)</f>
        <v>4500</v>
      </c>
      <c r="G121" s="98">
        <f>SUM(G117:G120)</f>
        <v>25869</v>
      </c>
      <c r="H121" s="98">
        <f t="shared" si="22"/>
        <v>5720</v>
      </c>
      <c r="I121" s="98">
        <f t="shared" si="22"/>
        <v>25869</v>
      </c>
      <c r="J121" s="98">
        <f t="shared" si="22"/>
        <v>6439</v>
      </c>
      <c r="K121" s="98">
        <f>SUM(K117:K120)</f>
        <v>23794</v>
      </c>
      <c r="L121" s="98">
        <f>SUM(L117:L120)</f>
        <v>30233</v>
      </c>
    </row>
    <row r="122" spans="1:12" ht="13.5" customHeight="1">
      <c r="A122" s="7"/>
      <c r="B122" s="48"/>
      <c r="C122" s="3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3.5" customHeight="1">
      <c r="A123" s="7"/>
      <c r="B123" s="48">
        <v>0.47</v>
      </c>
      <c r="C123" s="31" t="s">
        <v>32</v>
      </c>
      <c r="D123" s="72"/>
      <c r="E123" s="72"/>
      <c r="F123" s="72"/>
      <c r="G123" s="72"/>
      <c r="H123" s="72"/>
      <c r="I123" s="72"/>
      <c r="J123" s="72"/>
      <c r="K123" s="72"/>
      <c r="L123" s="72"/>
    </row>
    <row r="124" spans="1:12" ht="13.5" customHeight="1">
      <c r="A124" s="7"/>
      <c r="B124" s="36" t="s">
        <v>69</v>
      </c>
      <c r="C124" s="31" t="s">
        <v>18</v>
      </c>
      <c r="D124" s="99">
        <v>3075</v>
      </c>
      <c r="E124" s="99">
        <v>16998</v>
      </c>
      <c r="F124" s="99">
        <v>3000</v>
      </c>
      <c r="G124" s="99">
        <v>15885</v>
      </c>
      <c r="H124" s="99">
        <v>3696</v>
      </c>
      <c r="I124" s="99">
        <v>19745</v>
      </c>
      <c r="J124" s="99">
        <v>4630</v>
      </c>
      <c r="K124" s="99">
        <v>21432</v>
      </c>
      <c r="L124" s="99">
        <f>SUM(J124:K124)</f>
        <v>26062</v>
      </c>
    </row>
    <row r="125" spans="1:12" ht="13.5" customHeight="1">
      <c r="A125" s="7"/>
      <c r="B125" s="36" t="s">
        <v>70</v>
      </c>
      <c r="C125" s="31" t="s">
        <v>20</v>
      </c>
      <c r="D125" s="110">
        <v>0</v>
      </c>
      <c r="E125" s="99">
        <v>183</v>
      </c>
      <c r="F125" s="110">
        <v>0</v>
      </c>
      <c r="G125" s="99">
        <v>183</v>
      </c>
      <c r="H125" s="110">
        <v>0</v>
      </c>
      <c r="I125" s="99">
        <v>183</v>
      </c>
      <c r="J125" s="110">
        <v>0</v>
      </c>
      <c r="K125" s="99">
        <v>195</v>
      </c>
      <c r="L125" s="99">
        <f>SUM(J125:K125)</f>
        <v>195</v>
      </c>
    </row>
    <row r="126" spans="1:12" ht="13.5" customHeight="1">
      <c r="A126" s="7"/>
      <c r="B126" s="36" t="s">
        <v>71</v>
      </c>
      <c r="C126" s="31" t="s">
        <v>23</v>
      </c>
      <c r="D126" s="110">
        <v>0</v>
      </c>
      <c r="E126" s="99">
        <v>217</v>
      </c>
      <c r="F126" s="110">
        <v>0</v>
      </c>
      <c r="G126" s="99">
        <v>250</v>
      </c>
      <c r="H126" s="110">
        <v>0</v>
      </c>
      <c r="I126" s="99">
        <v>250</v>
      </c>
      <c r="J126" s="110">
        <v>0</v>
      </c>
      <c r="K126" s="99">
        <v>270</v>
      </c>
      <c r="L126" s="99">
        <f>SUM(J126:K126)</f>
        <v>270</v>
      </c>
    </row>
    <row r="127" spans="1:12" ht="13.5" customHeight="1">
      <c r="A127" s="7"/>
      <c r="B127" s="36" t="s">
        <v>72</v>
      </c>
      <c r="C127" s="31" t="s">
        <v>58</v>
      </c>
      <c r="D127" s="110">
        <v>0</v>
      </c>
      <c r="E127" s="99">
        <v>164</v>
      </c>
      <c r="F127" s="110">
        <v>0</v>
      </c>
      <c r="G127" s="99">
        <v>190</v>
      </c>
      <c r="H127" s="110">
        <v>0</v>
      </c>
      <c r="I127" s="99">
        <v>190</v>
      </c>
      <c r="J127" s="110">
        <v>0</v>
      </c>
      <c r="K127" s="99">
        <v>205</v>
      </c>
      <c r="L127" s="99">
        <f>SUM(J127:K127)</f>
        <v>205</v>
      </c>
    </row>
    <row r="128" spans="1:12" ht="13.5" customHeight="1">
      <c r="A128" s="35" t="s">
        <v>11</v>
      </c>
      <c r="B128" s="150">
        <v>0.47</v>
      </c>
      <c r="C128" s="64" t="s">
        <v>32</v>
      </c>
      <c r="D128" s="143">
        <f aca="true" t="shared" si="23" ref="D128:L128">SUM(D124:D127)</f>
        <v>3075</v>
      </c>
      <c r="E128" s="143">
        <f t="shared" si="23"/>
        <v>17562</v>
      </c>
      <c r="F128" s="143">
        <f>SUM(F124:F127)</f>
        <v>3000</v>
      </c>
      <c r="G128" s="143">
        <f>SUM(G124:G127)</f>
        <v>16508</v>
      </c>
      <c r="H128" s="143">
        <f t="shared" si="23"/>
        <v>3696</v>
      </c>
      <c r="I128" s="143">
        <f t="shared" si="23"/>
        <v>20368</v>
      </c>
      <c r="J128" s="143">
        <f t="shared" si="23"/>
        <v>4630</v>
      </c>
      <c r="K128" s="143">
        <f t="shared" si="23"/>
        <v>22102</v>
      </c>
      <c r="L128" s="143">
        <f t="shared" si="23"/>
        <v>26732</v>
      </c>
    </row>
    <row r="129" spans="2:12" ht="0.75" customHeight="1">
      <c r="B129" s="48"/>
      <c r="C129" s="3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2:12" ht="12.75" customHeight="1">
      <c r="B130" s="48">
        <v>0.48</v>
      </c>
      <c r="C130" s="31" t="s">
        <v>38</v>
      </c>
      <c r="D130" s="71"/>
      <c r="E130" s="71"/>
      <c r="F130" s="71"/>
      <c r="G130" s="71"/>
      <c r="H130" s="71"/>
      <c r="I130" s="71"/>
      <c r="J130" s="71"/>
      <c r="K130" s="71"/>
      <c r="L130" s="71"/>
    </row>
    <row r="131" spans="2:12" ht="12.75" customHeight="1">
      <c r="B131" s="36" t="s">
        <v>73</v>
      </c>
      <c r="C131" s="31" t="s">
        <v>18</v>
      </c>
      <c r="D131" s="100">
        <v>2788</v>
      </c>
      <c r="E131" s="100">
        <v>32569</v>
      </c>
      <c r="F131" s="100">
        <v>4500</v>
      </c>
      <c r="G131" s="100">
        <v>28060</v>
      </c>
      <c r="H131" s="100">
        <v>9900</v>
      </c>
      <c r="I131" s="100">
        <v>28060</v>
      </c>
      <c r="J131" s="100">
        <v>7164</v>
      </c>
      <c r="K131" s="100">
        <v>27632</v>
      </c>
      <c r="L131" s="100">
        <f>SUM(J131:K131)</f>
        <v>34796</v>
      </c>
    </row>
    <row r="132" spans="2:12" ht="12.75" customHeight="1">
      <c r="B132" s="5" t="s">
        <v>74</v>
      </c>
      <c r="C132" s="4" t="s">
        <v>20</v>
      </c>
      <c r="D132" s="113">
        <v>0</v>
      </c>
      <c r="E132" s="100">
        <v>233</v>
      </c>
      <c r="F132" s="113">
        <v>0</v>
      </c>
      <c r="G132" s="100">
        <v>235</v>
      </c>
      <c r="H132" s="100">
        <v>200</v>
      </c>
      <c r="I132" s="100">
        <v>235</v>
      </c>
      <c r="J132" s="113">
        <v>0</v>
      </c>
      <c r="K132" s="100">
        <v>250</v>
      </c>
      <c r="L132" s="100">
        <f>SUM(J132:K132)</f>
        <v>250</v>
      </c>
    </row>
    <row r="133" spans="2:12" ht="12.75" customHeight="1">
      <c r="B133" s="5" t="s">
        <v>75</v>
      </c>
      <c r="C133" s="4" t="s">
        <v>23</v>
      </c>
      <c r="D133" s="113">
        <v>0</v>
      </c>
      <c r="E133" s="100">
        <v>218</v>
      </c>
      <c r="F133" s="113">
        <v>0</v>
      </c>
      <c r="G133" s="100">
        <v>250</v>
      </c>
      <c r="H133" s="113">
        <v>0</v>
      </c>
      <c r="I133" s="100">
        <v>250</v>
      </c>
      <c r="J133" s="113">
        <v>0</v>
      </c>
      <c r="K133" s="100">
        <v>270</v>
      </c>
      <c r="L133" s="100">
        <f>SUM(J133:K133)</f>
        <v>270</v>
      </c>
    </row>
    <row r="134" spans="2:12" ht="12.75" customHeight="1">
      <c r="B134" s="5" t="s">
        <v>76</v>
      </c>
      <c r="C134" s="4" t="s">
        <v>58</v>
      </c>
      <c r="D134" s="113">
        <v>0</v>
      </c>
      <c r="E134" s="100">
        <v>221</v>
      </c>
      <c r="F134" s="113">
        <v>0</v>
      </c>
      <c r="G134" s="100">
        <v>255</v>
      </c>
      <c r="H134" s="113">
        <v>0</v>
      </c>
      <c r="I134" s="100">
        <v>255</v>
      </c>
      <c r="J134" s="113">
        <v>0</v>
      </c>
      <c r="K134" s="100">
        <v>275</v>
      </c>
      <c r="L134" s="100">
        <f>SUM(J134:K134)</f>
        <v>275</v>
      </c>
    </row>
    <row r="135" spans="1:12" ht="12.75" customHeight="1">
      <c r="A135" s="7" t="s">
        <v>11</v>
      </c>
      <c r="B135" s="48">
        <v>0.48</v>
      </c>
      <c r="C135" s="31" t="s">
        <v>38</v>
      </c>
      <c r="D135" s="143">
        <f aca="true" t="shared" si="24" ref="D135:L135">SUM(D131:D134)</f>
        <v>2788</v>
      </c>
      <c r="E135" s="143">
        <f t="shared" si="24"/>
        <v>33241</v>
      </c>
      <c r="F135" s="143">
        <f t="shared" si="24"/>
        <v>4500</v>
      </c>
      <c r="G135" s="143">
        <f t="shared" si="24"/>
        <v>28800</v>
      </c>
      <c r="H135" s="143">
        <f t="shared" si="24"/>
        <v>10100</v>
      </c>
      <c r="I135" s="143">
        <f t="shared" si="24"/>
        <v>28800</v>
      </c>
      <c r="J135" s="143">
        <f t="shared" si="24"/>
        <v>7164</v>
      </c>
      <c r="K135" s="143">
        <f t="shared" si="24"/>
        <v>28427</v>
      </c>
      <c r="L135" s="143">
        <f t="shared" si="24"/>
        <v>35591</v>
      </c>
    </row>
    <row r="136" spans="1:12" ht="12.75" customHeight="1">
      <c r="A136" s="7" t="s">
        <v>11</v>
      </c>
      <c r="B136" s="44">
        <v>1.001</v>
      </c>
      <c r="C136" s="32" t="s">
        <v>14</v>
      </c>
      <c r="D136" s="143">
        <f>D135+D128+D121+D114+D107</f>
        <v>26980</v>
      </c>
      <c r="E136" s="143">
        <f aca="true" t="shared" si="25" ref="E136:L136">E135+E128+E121+E114+E107</f>
        <v>183272</v>
      </c>
      <c r="F136" s="143">
        <f t="shared" si="25"/>
        <v>25500</v>
      </c>
      <c r="G136" s="143">
        <f t="shared" si="25"/>
        <v>169542</v>
      </c>
      <c r="H136" s="143">
        <f t="shared" si="25"/>
        <v>35410</v>
      </c>
      <c r="I136" s="143">
        <f t="shared" si="25"/>
        <v>184347</v>
      </c>
      <c r="J136" s="143">
        <f t="shared" si="25"/>
        <v>36707</v>
      </c>
      <c r="K136" s="143">
        <f t="shared" si="25"/>
        <v>200420</v>
      </c>
      <c r="L136" s="143">
        <f t="shared" si="25"/>
        <v>237127</v>
      </c>
    </row>
    <row r="137" spans="2:12" ht="12.75" customHeight="1">
      <c r="B137" s="43"/>
      <c r="C137" s="30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2:12" ht="12.75" customHeight="1">
      <c r="B138" s="42">
        <v>1.003</v>
      </c>
      <c r="C138" s="30" t="s">
        <v>77</v>
      </c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2:12" ht="12.75" customHeight="1">
      <c r="B139" s="33">
        <v>44</v>
      </c>
      <c r="C139" s="4" t="s">
        <v>16</v>
      </c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2:12" ht="12.75" customHeight="1">
      <c r="B140" s="33" t="s">
        <v>244</v>
      </c>
      <c r="C140" s="4" t="s">
        <v>256</v>
      </c>
      <c r="D140" s="99">
        <v>100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f>SUM(J140:K140)</f>
        <v>0</v>
      </c>
    </row>
    <row r="141" spans="1:12" ht="12.75" customHeight="1">
      <c r="A141" s="7" t="s">
        <v>11</v>
      </c>
      <c r="B141" s="44">
        <v>1.003</v>
      </c>
      <c r="C141" s="32" t="s">
        <v>77</v>
      </c>
      <c r="D141" s="143">
        <f aca="true" t="shared" si="26" ref="D141:L141">SUM(D140:D140)</f>
        <v>100</v>
      </c>
      <c r="E141" s="146">
        <f t="shared" si="26"/>
        <v>0</v>
      </c>
      <c r="F141" s="146">
        <f t="shared" si="26"/>
        <v>0</v>
      </c>
      <c r="G141" s="146">
        <f t="shared" si="26"/>
        <v>0</v>
      </c>
      <c r="H141" s="146">
        <f t="shared" si="26"/>
        <v>0</v>
      </c>
      <c r="I141" s="146">
        <f t="shared" si="26"/>
        <v>0</v>
      </c>
      <c r="J141" s="146">
        <f t="shared" si="26"/>
        <v>0</v>
      </c>
      <c r="K141" s="146">
        <f t="shared" si="26"/>
        <v>0</v>
      </c>
      <c r="L141" s="146">
        <f t="shared" si="26"/>
        <v>0</v>
      </c>
    </row>
    <row r="142" spans="1:12" ht="12.75">
      <c r="A142" s="7"/>
      <c r="B142" s="149"/>
      <c r="C142" s="32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7"/>
      <c r="B143" s="44">
        <v>1.004</v>
      </c>
      <c r="C143" s="32" t="s">
        <v>78</v>
      </c>
      <c r="D143" s="71"/>
      <c r="E143" s="71"/>
      <c r="F143" s="71"/>
      <c r="G143" s="71"/>
      <c r="H143" s="71"/>
      <c r="I143" s="71"/>
      <c r="J143" s="71"/>
      <c r="K143" s="71"/>
      <c r="L143" s="71"/>
    </row>
    <row r="144" spans="2:12" ht="12.75">
      <c r="B144" s="34">
        <v>60</v>
      </c>
      <c r="C144" s="4" t="s">
        <v>79</v>
      </c>
      <c r="D144" s="71"/>
      <c r="E144" s="71"/>
      <c r="F144" s="71"/>
      <c r="G144" s="71"/>
      <c r="H144" s="71"/>
      <c r="I144" s="71"/>
      <c r="J144" s="71"/>
      <c r="K144" s="71"/>
      <c r="L144" s="71"/>
    </row>
    <row r="145" spans="2:12" ht="25.5">
      <c r="B145" s="5" t="s">
        <v>80</v>
      </c>
      <c r="C145" s="4" t="s">
        <v>18</v>
      </c>
      <c r="D145" s="100">
        <v>10477</v>
      </c>
      <c r="E145" s="113">
        <v>0</v>
      </c>
      <c r="F145" s="97">
        <v>6500</v>
      </c>
      <c r="G145" s="113">
        <v>0</v>
      </c>
      <c r="H145" s="97">
        <v>7706</v>
      </c>
      <c r="I145" s="113">
        <v>0</v>
      </c>
      <c r="J145" s="97">
        <v>9439</v>
      </c>
      <c r="K145" s="113">
        <v>0</v>
      </c>
      <c r="L145" s="100">
        <f>SUM(J145:K145)</f>
        <v>9439</v>
      </c>
    </row>
    <row r="146" spans="2:12" ht="25.5">
      <c r="B146" s="3" t="s">
        <v>81</v>
      </c>
      <c r="C146" s="4" t="s">
        <v>20</v>
      </c>
      <c r="D146" s="100">
        <v>1</v>
      </c>
      <c r="E146" s="113">
        <v>0</v>
      </c>
      <c r="F146" s="111">
        <v>0</v>
      </c>
      <c r="G146" s="113">
        <v>0</v>
      </c>
      <c r="H146" s="111">
        <v>0</v>
      </c>
      <c r="I146" s="113">
        <v>0</v>
      </c>
      <c r="J146" s="111">
        <v>0</v>
      </c>
      <c r="K146" s="113">
        <v>0</v>
      </c>
      <c r="L146" s="113">
        <f>SUM(J146:K146)</f>
        <v>0</v>
      </c>
    </row>
    <row r="147" spans="2:12" ht="25.5">
      <c r="B147" s="3" t="s">
        <v>82</v>
      </c>
      <c r="C147" s="4" t="s">
        <v>23</v>
      </c>
      <c r="D147" s="100">
        <v>50</v>
      </c>
      <c r="E147" s="113">
        <v>0</v>
      </c>
      <c r="F147" s="111">
        <v>0</v>
      </c>
      <c r="G147" s="113">
        <v>0</v>
      </c>
      <c r="H147" s="111">
        <v>0</v>
      </c>
      <c r="I147" s="113">
        <v>0</v>
      </c>
      <c r="J147" s="111">
        <v>0</v>
      </c>
      <c r="K147" s="113">
        <v>0</v>
      </c>
      <c r="L147" s="113">
        <f>SUM(J147:K147)</f>
        <v>0</v>
      </c>
    </row>
    <row r="148" spans="1:12" ht="12.75">
      <c r="A148" s="7" t="s">
        <v>11</v>
      </c>
      <c r="B148" s="34">
        <v>60</v>
      </c>
      <c r="C148" s="4" t="s">
        <v>79</v>
      </c>
      <c r="D148" s="143">
        <f aca="true" t="shared" si="27" ref="D148:L148">SUM(D145:D147)</f>
        <v>10528</v>
      </c>
      <c r="E148" s="146">
        <f t="shared" si="27"/>
        <v>0</v>
      </c>
      <c r="F148" s="143">
        <f>SUM(F145:F147)</f>
        <v>6500</v>
      </c>
      <c r="G148" s="146">
        <f>SUM(G145:G147)</f>
        <v>0</v>
      </c>
      <c r="H148" s="143">
        <f t="shared" si="27"/>
        <v>7706</v>
      </c>
      <c r="I148" s="146">
        <f t="shared" si="27"/>
        <v>0</v>
      </c>
      <c r="J148" s="143">
        <f t="shared" si="27"/>
        <v>9439</v>
      </c>
      <c r="K148" s="146">
        <f>SUM(K145:K147)</f>
        <v>0</v>
      </c>
      <c r="L148" s="143">
        <f t="shared" si="27"/>
        <v>9439</v>
      </c>
    </row>
    <row r="149" spans="2:12" ht="9.75" customHeight="1">
      <c r="B149" s="3"/>
      <c r="C149" s="4"/>
      <c r="D149" s="74"/>
      <c r="E149" s="73"/>
      <c r="F149" s="71"/>
      <c r="G149" s="73"/>
      <c r="H149" s="71"/>
      <c r="I149" s="73"/>
      <c r="J149" s="71"/>
      <c r="K149" s="73"/>
      <c r="L149" s="74"/>
    </row>
    <row r="150" spans="2:12" ht="12.75">
      <c r="B150" s="34">
        <v>61</v>
      </c>
      <c r="C150" s="4" t="s">
        <v>278</v>
      </c>
      <c r="D150" s="74"/>
      <c r="E150" s="73"/>
      <c r="F150" s="71"/>
      <c r="G150" s="73"/>
      <c r="H150" s="71"/>
      <c r="I150" s="73"/>
      <c r="J150" s="71"/>
      <c r="K150" s="73"/>
      <c r="L150" s="74"/>
    </row>
    <row r="151" spans="1:12" ht="25.5">
      <c r="A151" s="7"/>
      <c r="B151" s="36" t="s">
        <v>83</v>
      </c>
      <c r="C151" s="31" t="s">
        <v>84</v>
      </c>
      <c r="D151" s="100">
        <v>435</v>
      </c>
      <c r="E151" s="113">
        <v>0</v>
      </c>
      <c r="F151" s="100">
        <v>233</v>
      </c>
      <c r="G151" s="113">
        <v>0</v>
      </c>
      <c r="H151" s="100">
        <v>465</v>
      </c>
      <c r="I151" s="113">
        <v>0</v>
      </c>
      <c r="J151" s="100">
        <v>464</v>
      </c>
      <c r="K151" s="113">
        <v>0</v>
      </c>
      <c r="L151" s="100">
        <f>SUM(J151:K151)</f>
        <v>464</v>
      </c>
    </row>
    <row r="152" spans="1:12" ht="12.75">
      <c r="A152" s="7" t="s">
        <v>11</v>
      </c>
      <c r="B152" s="49">
        <v>61</v>
      </c>
      <c r="C152" s="31" t="s">
        <v>278</v>
      </c>
      <c r="D152" s="143">
        <f aca="true" t="shared" si="28" ref="D152:L152">SUM(D151:D151)</f>
        <v>435</v>
      </c>
      <c r="E152" s="146">
        <f t="shared" si="28"/>
        <v>0</v>
      </c>
      <c r="F152" s="143">
        <f>SUM(F151:F151)</f>
        <v>233</v>
      </c>
      <c r="G152" s="146">
        <f>SUM(G151:G151)</f>
        <v>0</v>
      </c>
      <c r="H152" s="143">
        <f t="shared" si="28"/>
        <v>465</v>
      </c>
      <c r="I152" s="146">
        <f t="shared" si="28"/>
        <v>0</v>
      </c>
      <c r="J152" s="143">
        <f t="shared" si="28"/>
        <v>464</v>
      </c>
      <c r="K152" s="146">
        <f>SUM(K151:K151)</f>
        <v>0</v>
      </c>
      <c r="L152" s="143">
        <f t="shared" si="28"/>
        <v>464</v>
      </c>
    </row>
    <row r="153" spans="1:12" ht="9.75" customHeight="1">
      <c r="A153" s="7"/>
      <c r="B153" s="49"/>
      <c r="C153" s="31"/>
      <c r="D153" s="77"/>
      <c r="E153" s="78"/>
      <c r="F153" s="77"/>
      <c r="G153" s="78"/>
      <c r="H153" s="77"/>
      <c r="I153" s="78"/>
      <c r="J153" s="77"/>
      <c r="K153" s="78"/>
      <c r="L153" s="77"/>
    </row>
    <row r="154" spans="1:12" ht="12.75">
      <c r="A154" s="7"/>
      <c r="B154" s="49">
        <v>62</v>
      </c>
      <c r="C154" s="31" t="s">
        <v>86</v>
      </c>
      <c r="D154" s="11"/>
      <c r="E154" s="75"/>
      <c r="F154" s="11"/>
      <c r="G154" s="75"/>
      <c r="H154" s="11"/>
      <c r="I154" s="75"/>
      <c r="J154" s="11"/>
      <c r="K154" s="75"/>
      <c r="L154" s="11"/>
    </row>
    <row r="155" spans="1:12" ht="25.5">
      <c r="A155" s="7"/>
      <c r="B155" s="49" t="s">
        <v>224</v>
      </c>
      <c r="C155" s="31" t="s">
        <v>60</v>
      </c>
      <c r="D155" s="99">
        <v>2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f>SUM(J155:K155)</f>
        <v>0</v>
      </c>
    </row>
    <row r="156" spans="1:12" ht="25.5">
      <c r="A156" s="7"/>
      <c r="B156" s="49" t="s">
        <v>87</v>
      </c>
      <c r="C156" s="31" t="s">
        <v>88</v>
      </c>
      <c r="D156" s="99">
        <v>145</v>
      </c>
      <c r="E156" s="110">
        <v>0</v>
      </c>
      <c r="F156" s="99">
        <v>78</v>
      </c>
      <c r="G156" s="110">
        <v>0</v>
      </c>
      <c r="H156" s="99">
        <v>156</v>
      </c>
      <c r="I156" s="110">
        <v>0</v>
      </c>
      <c r="J156" s="99">
        <v>155</v>
      </c>
      <c r="K156" s="110">
        <v>0</v>
      </c>
      <c r="L156" s="99">
        <f>SUM(J156:K156)</f>
        <v>155</v>
      </c>
    </row>
    <row r="157" spans="1:12" ht="12.75">
      <c r="A157" s="7" t="s">
        <v>11</v>
      </c>
      <c r="B157" s="49">
        <v>62</v>
      </c>
      <c r="C157" s="31" t="s">
        <v>86</v>
      </c>
      <c r="D157" s="98">
        <f aca="true" t="shared" si="29" ref="D157:L157">SUM(D155:D156)</f>
        <v>147</v>
      </c>
      <c r="E157" s="112">
        <f t="shared" si="29"/>
        <v>0</v>
      </c>
      <c r="F157" s="98">
        <f t="shared" si="29"/>
        <v>78</v>
      </c>
      <c r="G157" s="112">
        <f t="shared" si="29"/>
        <v>0</v>
      </c>
      <c r="H157" s="98">
        <f t="shared" si="29"/>
        <v>156</v>
      </c>
      <c r="I157" s="112">
        <f t="shared" si="29"/>
        <v>0</v>
      </c>
      <c r="J157" s="98">
        <f t="shared" si="29"/>
        <v>155</v>
      </c>
      <c r="K157" s="112">
        <f t="shared" si="29"/>
        <v>0</v>
      </c>
      <c r="L157" s="98">
        <f t="shared" si="29"/>
        <v>155</v>
      </c>
    </row>
    <row r="158" spans="1:12" ht="12.75">
      <c r="A158" s="7" t="s">
        <v>11</v>
      </c>
      <c r="B158" s="42">
        <v>1.004</v>
      </c>
      <c r="C158" s="66" t="s">
        <v>78</v>
      </c>
      <c r="D158" s="143">
        <f aca="true" t="shared" si="30" ref="D158:L158">D157+D152+D148</f>
        <v>11110</v>
      </c>
      <c r="E158" s="146">
        <f t="shared" si="30"/>
        <v>0</v>
      </c>
      <c r="F158" s="143">
        <f t="shared" si="30"/>
        <v>6811</v>
      </c>
      <c r="G158" s="146">
        <f t="shared" si="30"/>
        <v>0</v>
      </c>
      <c r="H158" s="143">
        <f t="shared" si="30"/>
        <v>8327</v>
      </c>
      <c r="I158" s="146">
        <f t="shared" si="30"/>
        <v>0</v>
      </c>
      <c r="J158" s="143">
        <f t="shared" si="30"/>
        <v>10058</v>
      </c>
      <c r="K158" s="146">
        <f t="shared" si="30"/>
        <v>0</v>
      </c>
      <c r="L158" s="143">
        <f t="shared" si="30"/>
        <v>10058</v>
      </c>
    </row>
    <row r="159" spans="1:12" ht="9.75" customHeight="1">
      <c r="A159" s="7"/>
      <c r="B159" s="65"/>
      <c r="C159" s="66"/>
      <c r="D159" s="11"/>
      <c r="E159" s="75"/>
      <c r="F159" s="11"/>
      <c r="G159" s="75"/>
      <c r="H159" s="11"/>
      <c r="I159" s="75"/>
      <c r="J159" s="11"/>
      <c r="K159" s="75"/>
      <c r="L159" s="11"/>
    </row>
    <row r="160" spans="2:12" ht="25.5">
      <c r="B160" s="42">
        <v>1.005</v>
      </c>
      <c r="C160" s="30" t="s">
        <v>291</v>
      </c>
      <c r="D160" s="71"/>
      <c r="E160" s="70"/>
      <c r="F160" s="71"/>
      <c r="G160" s="70"/>
      <c r="H160" s="71"/>
      <c r="I160" s="70"/>
      <c r="J160" s="71"/>
      <c r="K160" s="70"/>
      <c r="L160" s="71"/>
    </row>
    <row r="161" spans="1:12" ht="12.75">
      <c r="A161" s="7"/>
      <c r="B161" s="51">
        <v>63</v>
      </c>
      <c r="C161" s="31" t="s">
        <v>89</v>
      </c>
      <c r="D161" s="72"/>
      <c r="E161" s="76"/>
      <c r="F161" s="72"/>
      <c r="G161" s="76"/>
      <c r="H161" s="72"/>
      <c r="I161" s="76"/>
      <c r="J161" s="72"/>
      <c r="K161" s="76"/>
      <c r="L161" s="72"/>
    </row>
    <row r="162" spans="1:12" ht="25.5">
      <c r="A162" s="35"/>
      <c r="B162" s="140" t="s">
        <v>90</v>
      </c>
      <c r="C162" s="64" t="s">
        <v>18</v>
      </c>
      <c r="D162" s="98">
        <v>4217</v>
      </c>
      <c r="E162" s="112">
        <v>0</v>
      </c>
      <c r="F162" s="138">
        <v>2800</v>
      </c>
      <c r="G162" s="112">
        <v>0</v>
      </c>
      <c r="H162" s="138">
        <v>3525</v>
      </c>
      <c r="I162" s="112">
        <v>0</v>
      </c>
      <c r="J162" s="138">
        <v>4685</v>
      </c>
      <c r="K162" s="112">
        <v>0</v>
      </c>
      <c r="L162" s="98">
        <f>SUM(J162:K162)</f>
        <v>4685</v>
      </c>
    </row>
    <row r="163" spans="2:12" ht="14.25" customHeight="1">
      <c r="B163" s="5" t="s">
        <v>91</v>
      </c>
      <c r="C163" s="4" t="s">
        <v>20</v>
      </c>
      <c r="D163" s="100">
        <v>10</v>
      </c>
      <c r="E163" s="110">
        <v>0</v>
      </c>
      <c r="F163" s="111">
        <v>0</v>
      </c>
      <c r="G163" s="110">
        <v>0</v>
      </c>
      <c r="H163" s="111">
        <v>0</v>
      </c>
      <c r="I163" s="110">
        <v>0</v>
      </c>
      <c r="J163" s="111">
        <v>0</v>
      </c>
      <c r="K163" s="110">
        <v>0</v>
      </c>
      <c r="L163" s="113">
        <f>SUM(J163:K163)</f>
        <v>0</v>
      </c>
    </row>
    <row r="164" spans="2:12" ht="14.25" customHeight="1">
      <c r="B164" s="5" t="s">
        <v>92</v>
      </c>
      <c r="C164" s="4" t="s">
        <v>23</v>
      </c>
      <c r="D164" s="100">
        <v>315</v>
      </c>
      <c r="E164" s="110">
        <v>0</v>
      </c>
      <c r="F164" s="97">
        <v>47</v>
      </c>
      <c r="G164" s="110">
        <v>0</v>
      </c>
      <c r="H164" s="97">
        <v>397</v>
      </c>
      <c r="I164" s="110">
        <v>0</v>
      </c>
      <c r="J164" s="97">
        <v>120</v>
      </c>
      <c r="K164" s="110">
        <v>0</v>
      </c>
      <c r="L164" s="100">
        <f>SUM(J164:K164)</f>
        <v>120</v>
      </c>
    </row>
    <row r="165" spans="1:12" ht="14.25" customHeight="1">
      <c r="A165" s="7" t="s">
        <v>11</v>
      </c>
      <c r="B165" s="37">
        <v>63</v>
      </c>
      <c r="C165" s="31" t="s">
        <v>89</v>
      </c>
      <c r="D165" s="143">
        <f aca="true" t="shared" si="31" ref="D165:L165">SUM(D162:D164)</f>
        <v>4542</v>
      </c>
      <c r="E165" s="146">
        <f t="shared" si="31"/>
        <v>0</v>
      </c>
      <c r="F165" s="143">
        <f>SUM(F162:F164)</f>
        <v>2847</v>
      </c>
      <c r="G165" s="146">
        <f>SUM(G162:G164)</f>
        <v>0</v>
      </c>
      <c r="H165" s="143">
        <f t="shared" si="31"/>
        <v>3922</v>
      </c>
      <c r="I165" s="146">
        <f t="shared" si="31"/>
        <v>0</v>
      </c>
      <c r="J165" s="143">
        <f t="shared" si="31"/>
        <v>4805</v>
      </c>
      <c r="K165" s="146">
        <f>SUM(K162:K164)</f>
        <v>0</v>
      </c>
      <c r="L165" s="143">
        <f t="shared" si="31"/>
        <v>4805</v>
      </c>
    </row>
    <row r="166" spans="3:12" ht="14.25" customHeight="1">
      <c r="C166" s="31"/>
      <c r="D166" s="11"/>
      <c r="E166" s="78"/>
      <c r="F166" s="11"/>
      <c r="G166" s="78"/>
      <c r="H166" s="11"/>
      <c r="I166" s="77"/>
      <c r="J166" s="11"/>
      <c r="K166" s="78"/>
      <c r="L166" s="11"/>
    </row>
    <row r="167" spans="2:12" ht="14.25" customHeight="1">
      <c r="B167" s="50">
        <v>64</v>
      </c>
      <c r="C167" s="4" t="s">
        <v>93</v>
      </c>
      <c r="D167" s="74"/>
      <c r="E167" s="11"/>
      <c r="F167" s="11"/>
      <c r="G167" s="11"/>
      <c r="H167" s="11"/>
      <c r="I167" s="11"/>
      <c r="J167" s="11"/>
      <c r="K167" s="11"/>
      <c r="L167" s="74"/>
    </row>
    <row r="168" spans="2:12" ht="14.25" customHeight="1">
      <c r="B168" s="5" t="s">
        <v>94</v>
      </c>
      <c r="C168" s="4" t="s">
        <v>18</v>
      </c>
      <c r="D168" s="99">
        <v>16363</v>
      </c>
      <c r="E168" s="110">
        <v>0</v>
      </c>
      <c r="F168" s="99">
        <v>10000</v>
      </c>
      <c r="G168" s="110">
        <v>0</v>
      </c>
      <c r="H168" s="99">
        <v>14441</v>
      </c>
      <c r="I168" s="110">
        <v>0</v>
      </c>
      <c r="J168" s="99">
        <v>18405</v>
      </c>
      <c r="K168" s="110">
        <v>0</v>
      </c>
      <c r="L168" s="100">
        <f>SUM(J168:K168)</f>
        <v>18405</v>
      </c>
    </row>
    <row r="169" spans="2:12" ht="14.25" customHeight="1">
      <c r="B169" s="5" t="s">
        <v>95</v>
      </c>
      <c r="C169" s="4" t="s">
        <v>50</v>
      </c>
      <c r="D169" s="99">
        <v>335</v>
      </c>
      <c r="E169" s="110">
        <v>0</v>
      </c>
      <c r="F169" s="99">
        <v>178</v>
      </c>
      <c r="G169" s="110">
        <v>0</v>
      </c>
      <c r="H169" s="99">
        <v>356</v>
      </c>
      <c r="I169" s="110">
        <v>0</v>
      </c>
      <c r="J169" s="99">
        <v>383</v>
      </c>
      <c r="K169" s="110">
        <v>0</v>
      </c>
      <c r="L169" s="100">
        <f>SUM(J169:K169)</f>
        <v>383</v>
      </c>
    </row>
    <row r="170" spans="1:12" ht="14.25" customHeight="1">
      <c r="A170" s="7"/>
      <c r="B170" s="36" t="s">
        <v>96</v>
      </c>
      <c r="C170" s="31" t="s">
        <v>20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f>SUM(J170:K170)</f>
        <v>0</v>
      </c>
    </row>
    <row r="171" spans="2:12" ht="14.25" customHeight="1">
      <c r="B171" s="5" t="s">
        <v>97</v>
      </c>
      <c r="C171" s="4" t="s">
        <v>23</v>
      </c>
      <c r="D171" s="99">
        <v>9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3">
        <f>SUM(J171:K171)</f>
        <v>0</v>
      </c>
    </row>
    <row r="172" spans="2:12" ht="14.25" customHeight="1">
      <c r="B172" s="5" t="s">
        <v>98</v>
      </c>
      <c r="C172" s="4" t="s">
        <v>58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3">
        <f>SUM(J172:K172)</f>
        <v>0</v>
      </c>
    </row>
    <row r="173" spans="1:12" ht="14.25" customHeight="1">
      <c r="A173" s="15" t="s">
        <v>11</v>
      </c>
      <c r="B173" s="50">
        <v>64</v>
      </c>
      <c r="C173" s="4" t="s">
        <v>93</v>
      </c>
      <c r="D173" s="143">
        <f aca="true" t="shared" si="32" ref="D173:L173">SUM(D167:D172)</f>
        <v>16707</v>
      </c>
      <c r="E173" s="146">
        <f t="shared" si="32"/>
        <v>0</v>
      </c>
      <c r="F173" s="143">
        <f>SUM(F167:F172)</f>
        <v>10178</v>
      </c>
      <c r="G173" s="146">
        <f>SUM(G167:G172)</f>
        <v>0</v>
      </c>
      <c r="H173" s="143">
        <f t="shared" si="32"/>
        <v>14797</v>
      </c>
      <c r="I173" s="146">
        <f t="shared" si="32"/>
        <v>0</v>
      </c>
      <c r="J173" s="143">
        <f t="shared" si="32"/>
        <v>18788</v>
      </c>
      <c r="K173" s="146">
        <f>SUM(K167:K172)</f>
        <v>0</v>
      </c>
      <c r="L173" s="143">
        <f t="shared" si="32"/>
        <v>18788</v>
      </c>
    </row>
    <row r="174" spans="1:12" ht="14.25" customHeight="1">
      <c r="A174" s="7" t="s">
        <v>11</v>
      </c>
      <c r="B174" s="44">
        <v>1.005</v>
      </c>
      <c r="C174" s="32" t="s">
        <v>291</v>
      </c>
      <c r="D174" s="143">
        <f>D173+D165</f>
        <v>21249</v>
      </c>
      <c r="E174" s="146">
        <f>E173+E165</f>
        <v>0</v>
      </c>
      <c r="F174" s="143">
        <f>F173+F165</f>
        <v>13025</v>
      </c>
      <c r="G174" s="146">
        <f aca="true" t="shared" si="33" ref="G174:L174">G173+G165</f>
        <v>0</v>
      </c>
      <c r="H174" s="143">
        <f t="shared" si="33"/>
        <v>18719</v>
      </c>
      <c r="I174" s="146">
        <f t="shared" si="33"/>
        <v>0</v>
      </c>
      <c r="J174" s="143">
        <f t="shared" si="33"/>
        <v>23593</v>
      </c>
      <c r="K174" s="146">
        <f t="shared" si="33"/>
        <v>0</v>
      </c>
      <c r="L174" s="143">
        <f t="shared" si="33"/>
        <v>23593</v>
      </c>
    </row>
    <row r="175" spans="1:12" ht="14.25" customHeight="1">
      <c r="A175" s="7"/>
      <c r="B175" s="149"/>
      <c r="C175" s="32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4.25" customHeight="1">
      <c r="A176" s="7"/>
      <c r="B176" s="44">
        <v>1.013</v>
      </c>
      <c r="C176" s="32" t="s">
        <v>279</v>
      </c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2:12" ht="14.25" customHeight="1">
      <c r="B177" s="6">
        <v>65</v>
      </c>
      <c r="C177" s="4" t="s">
        <v>99</v>
      </c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2:12" ht="14.25" customHeight="1">
      <c r="B178" s="5" t="s">
        <v>100</v>
      </c>
      <c r="C178" s="4" t="s">
        <v>18</v>
      </c>
      <c r="D178" s="97">
        <v>4893</v>
      </c>
      <c r="E178" s="113">
        <v>0</v>
      </c>
      <c r="F178" s="97">
        <v>3500</v>
      </c>
      <c r="G178" s="113">
        <v>0</v>
      </c>
      <c r="H178" s="97">
        <v>4060</v>
      </c>
      <c r="I178" s="113">
        <v>0</v>
      </c>
      <c r="J178" s="97">
        <v>4651</v>
      </c>
      <c r="K178" s="113">
        <v>0</v>
      </c>
      <c r="L178" s="100">
        <f>SUM(J178:K178)</f>
        <v>4651</v>
      </c>
    </row>
    <row r="179" spans="1:12" ht="14.25" customHeight="1">
      <c r="A179" s="7"/>
      <c r="B179" s="36" t="s">
        <v>101</v>
      </c>
      <c r="C179" s="31" t="s">
        <v>20</v>
      </c>
      <c r="D179" s="114">
        <v>0</v>
      </c>
      <c r="E179" s="110">
        <v>0</v>
      </c>
      <c r="F179" s="114">
        <v>0</v>
      </c>
      <c r="G179" s="110">
        <v>0</v>
      </c>
      <c r="H179" s="114">
        <v>0</v>
      </c>
      <c r="I179" s="110">
        <v>0</v>
      </c>
      <c r="J179" s="114">
        <v>0</v>
      </c>
      <c r="K179" s="110">
        <v>0</v>
      </c>
      <c r="L179" s="110">
        <f>SUM(J179:K179)</f>
        <v>0</v>
      </c>
    </row>
    <row r="180" spans="1:12" ht="14.25" customHeight="1">
      <c r="A180" s="7"/>
      <c r="B180" s="36" t="s">
        <v>102</v>
      </c>
      <c r="C180" s="31" t="s">
        <v>23</v>
      </c>
      <c r="D180" s="101">
        <v>19</v>
      </c>
      <c r="E180" s="110">
        <v>0</v>
      </c>
      <c r="F180" s="114">
        <v>0</v>
      </c>
      <c r="G180" s="110">
        <v>0</v>
      </c>
      <c r="H180" s="114">
        <v>0</v>
      </c>
      <c r="I180" s="110">
        <v>0</v>
      </c>
      <c r="J180" s="114">
        <v>0</v>
      </c>
      <c r="K180" s="110">
        <v>0</v>
      </c>
      <c r="L180" s="110">
        <f>SUM(J180:K180)</f>
        <v>0</v>
      </c>
    </row>
    <row r="181" spans="1:12" ht="14.25" customHeight="1">
      <c r="A181" s="7" t="s">
        <v>11</v>
      </c>
      <c r="B181" s="37">
        <v>65</v>
      </c>
      <c r="C181" s="31" t="s">
        <v>99</v>
      </c>
      <c r="D181" s="145">
        <f aca="true" t="shared" si="34" ref="D181:L181">SUM(D178:D180)</f>
        <v>4912</v>
      </c>
      <c r="E181" s="144">
        <f t="shared" si="34"/>
        <v>0</v>
      </c>
      <c r="F181" s="145">
        <f>SUM(F178:F180)</f>
        <v>3500</v>
      </c>
      <c r="G181" s="144">
        <f>SUM(G178:G180)</f>
        <v>0</v>
      </c>
      <c r="H181" s="145">
        <f t="shared" si="34"/>
        <v>4060</v>
      </c>
      <c r="I181" s="144">
        <f t="shared" si="34"/>
        <v>0</v>
      </c>
      <c r="J181" s="145">
        <f t="shared" si="34"/>
        <v>4651</v>
      </c>
      <c r="K181" s="144">
        <f>SUM(K178:K180)</f>
        <v>0</v>
      </c>
      <c r="L181" s="145">
        <f t="shared" si="34"/>
        <v>4651</v>
      </c>
    </row>
    <row r="182" spans="1:12" ht="14.25" customHeight="1">
      <c r="A182" s="7" t="s">
        <v>11</v>
      </c>
      <c r="B182" s="44">
        <v>1.013</v>
      </c>
      <c r="C182" s="32" t="s">
        <v>279</v>
      </c>
      <c r="D182" s="143">
        <f aca="true" t="shared" si="35" ref="D182:L182">D181</f>
        <v>4912</v>
      </c>
      <c r="E182" s="146">
        <f t="shared" si="35"/>
        <v>0</v>
      </c>
      <c r="F182" s="143">
        <f>F181</f>
        <v>3500</v>
      </c>
      <c r="G182" s="146">
        <f>G181</f>
        <v>0</v>
      </c>
      <c r="H182" s="143">
        <f t="shared" si="35"/>
        <v>4060</v>
      </c>
      <c r="I182" s="146">
        <f t="shared" si="35"/>
        <v>0</v>
      </c>
      <c r="J182" s="143">
        <f t="shared" si="35"/>
        <v>4651</v>
      </c>
      <c r="K182" s="146">
        <f>K181</f>
        <v>0</v>
      </c>
      <c r="L182" s="143">
        <f t="shared" si="35"/>
        <v>4651</v>
      </c>
    </row>
    <row r="183" spans="1:12" ht="14.25" customHeight="1">
      <c r="A183" s="7"/>
      <c r="B183" s="44"/>
      <c r="C183" s="32"/>
      <c r="D183" s="11"/>
      <c r="E183" s="75"/>
      <c r="F183" s="11"/>
      <c r="G183" s="75"/>
      <c r="H183" s="11"/>
      <c r="I183" s="75"/>
      <c r="J183" s="11"/>
      <c r="K183" s="75"/>
      <c r="L183" s="11"/>
    </row>
    <row r="184" spans="2:12" ht="25.5">
      <c r="B184" s="46">
        <v>1.101</v>
      </c>
      <c r="C184" s="32" t="s">
        <v>113</v>
      </c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2:12" ht="14.25" customHeight="1">
      <c r="B185" s="6">
        <v>66</v>
      </c>
      <c r="C185" s="4" t="s">
        <v>103</v>
      </c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2:12" ht="14.25" customHeight="1">
      <c r="B186" s="6">
        <v>44</v>
      </c>
      <c r="C186" s="4" t="s">
        <v>16</v>
      </c>
      <c r="D186" s="71"/>
      <c r="E186" s="71"/>
      <c r="F186" s="71"/>
      <c r="G186" s="71"/>
      <c r="H186" s="71"/>
      <c r="I186" s="71"/>
      <c r="J186" s="71"/>
      <c r="K186" s="71"/>
      <c r="L186" s="71"/>
    </row>
    <row r="187" spans="1:12" ht="14.25" customHeight="1">
      <c r="A187" s="7"/>
      <c r="B187" s="36" t="s">
        <v>246</v>
      </c>
      <c r="C187" s="31" t="s">
        <v>311</v>
      </c>
      <c r="D187" s="101">
        <v>113</v>
      </c>
      <c r="E187" s="114">
        <v>0</v>
      </c>
      <c r="F187" s="101">
        <v>84</v>
      </c>
      <c r="G187" s="114">
        <v>0</v>
      </c>
      <c r="H187" s="101">
        <v>168</v>
      </c>
      <c r="I187" s="114">
        <v>0</v>
      </c>
      <c r="J187" s="101">
        <v>168</v>
      </c>
      <c r="K187" s="114">
        <v>0</v>
      </c>
      <c r="L187" s="101">
        <f>SUM(J187:K187)</f>
        <v>168</v>
      </c>
    </row>
    <row r="188" spans="1:12" ht="14.25" customHeight="1">
      <c r="A188" s="7"/>
      <c r="B188" s="36" t="s">
        <v>104</v>
      </c>
      <c r="C188" s="31" t="s">
        <v>105</v>
      </c>
      <c r="D188" s="101">
        <v>615</v>
      </c>
      <c r="E188" s="110">
        <v>0</v>
      </c>
      <c r="F188" s="101">
        <v>198</v>
      </c>
      <c r="G188" s="110">
        <v>0</v>
      </c>
      <c r="H188" s="101">
        <v>423</v>
      </c>
      <c r="I188" s="110">
        <v>0</v>
      </c>
      <c r="J188" s="101">
        <v>396</v>
      </c>
      <c r="K188" s="110">
        <v>0</v>
      </c>
      <c r="L188" s="99">
        <f>SUM(J188:K188)</f>
        <v>396</v>
      </c>
    </row>
    <row r="189" spans="1:12" ht="25.5">
      <c r="A189" s="7"/>
      <c r="B189" s="36" t="s">
        <v>275</v>
      </c>
      <c r="C189" s="31" t="s">
        <v>306</v>
      </c>
      <c r="D189" s="101">
        <v>100000</v>
      </c>
      <c r="E189" s="110">
        <v>0</v>
      </c>
      <c r="F189" s="101">
        <v>509900</v>
      </c>
      <c r="G189" s="110">
        <v>0</v>
      </c>
      <c r="H189" s="101">
        <v>509900</v>
      </c>
      <c r="I189" s="110">
        <v>0</v>
      </c>
      <c r="J189" s="101">
        <v>700000</v>
      </c>
      <c r="K189" s="110">
        <v>0</v>
      </c>
      <c r="L189" s="99">
        <f>SUM(J189:K189)</f>
        <v>700000</v>
      </c>
    </row>
    <row r="190" spans="1:12" ht="38.25">
      <c r="A190" s="35"/>
      <c r="B190" s="140" t="s">
        <v>321</v>
      </c>
      <c r="C190" s="64" t="s">
        <v>320</v>
      </c>
      <c r="D190" s="115">
        <v>0</v>
      </c>
      <c r="E190" s="112">
        <v>0</v>
      </c>
      <c r="F190" s="115">
        <v>0</v>
      </c>
      <c r="G190" s="112">
        <v>0</v>
      </c>
      <c r="H190" s="138">
        <v>27600</v>
      </c>
      <c r="I190" s="112">
        <v>0</v>
      </c>
      <c r="J190" s="138">
        <v>20000</v>
      </c>
      <c r="K190" s="112">
        <v>0</v>
      </c>
      <c r="L190" s="98">
        <f>SUM(J190:K190)</f>
        <v>20000</v>
      </c>
    </row>
    <row r="191" spans="1:12" ht="38.25">
      <c r="A191" s="7"/>
      <c r="B191" s="142" t="s">
        <v>299</v>
      </c>
      <c r="C191" s="31" t="s">
        <v>305</v>
      </c>
      <c r="D191" s="98">
        <v>50517</v>
      </c>
      <c r="E191" s="112">
        <v>0</v>
      </c>
      <c r="F191" s="138">
        <v>50700</v>
      </c>
      <c r="G191" s="112">
        <v>0</v>
      </c>
      <c r="H191" s="138">
        <v>50700</v>
      </c>
      <c r="I191" s="112">
        <v>0</v>
      </c>
      <c r="J191" s="138">
        <v>101400</v>
      </c>
      <c r="K191" s="112">
        <v>0</v>
      </c>
      <c r="L191" s="98">
        <f>SUM(J191:K191)</f>
        <v>101400</v>
      </c>
    </row>
    <row r="192" spans="1:12" ht="12.75">
      <c r="A192" s="7" t="s">
        <v>11</v>
      </c>
      <c r="B192" s="37">
        <v>44</v>
      </c>
      <c r="C192" s="31" t="s">
        <v>16</v>
      </c>
      <c r="D192" s="145">
        <f>SUM(D187:D191)</f>
        <v>151245</v>
      </c>
      <c r="E192" s="144">
        <f>SUM(E187:E191)</f>
        <v>0</v>
      </c>
      <c r="F192" s="145">
        <f>SUM(F187:F191)</f>
        <v>560882</v>
      </c>
      <c r="G192" s="144">
        <f>SUM(G187:G190)</f>
        <v>0</v>
      </c>
      <c r="H192" s="145">
        <f>SUM(H187:H191)</f>
        <v>588791</v>
      </c>
      <c r="I192" s="144">
        <f>SUM(I187:I191)</f>
        <v>0</v>
      </c>
      <c r="J192" s="145">
        <f>SUM(J187:J191)</f>
        <v>821964</v>
      </c>
      <c r="K192" s="144">
        <f>SUM(K187:K190)</f>
        <v>0</v>
      </c>
      <c r="L192" s="145">
        <f>SUM(L187:L191)</f>
        <v>821964</v>
      </c>
    </row>
    <row r="193" spans="1:12" ht="12.75">
      <c r="A193" s="7"/>
      <c r="B193" s="37"/>
      <c r="C193" s="31"/>
      <c r="D193" s="11"/>
      <c r="E193" s="11"/>
      <c r="F193" s="72"/>
      <c r="G193" s="11"/>
      <c r="H193" s="72"/>
      <c r="I193" s="11"/>
      <c r="J193" s="72"/>
      <c r="K193" s="11"/>
      <c r="L193" s="11"/>
    </row>
    <row r="194" spans="1:12" ht="12.75">
      <c r="A194" s="7"/>
      <c r="B194" s="6">
        <v>45</v>
      </c>
      <c r="C194" s="4" t="s">
        <v>24</v>
      </c>
      <c r="D194" s="11"/>
      <c r="E194" s="11"/>
      <c r="F194" s="72"/>
      <c r="G194" s="11"/>
      <c r="H194" s="72"/>
      <c r="I194" s="11"/>
      <c r="J194" s="72"/>
      <c r="K194" s="11"/>
      <c r="L194" s="11"/>
    </row>
    <row r="195" spans="1:12" ht="25.5">
      <c r="A195" s="7"/>
      <c r="B195" s="36" t="s">
        <v>106</v>
      </c>
      <c r="C195" s="31" t="s">
        <v>105</v>
      </c>
      <c r="D195" s="99">
        <v>146</v>
      </c>
      <c r="E195" s="110">
        <v>0</v>
      </c>
      <c r="F195" s="97">
        <v>78</v>
      </c>
      <c r="G195" s="110">
        <v>0</v>
      </c>
      <c r="H195" s="97">
        <v>156</v>
      </c>
      <c r="I195" s="110">
        <v>0</v>
      </c>
      <c r="J195" s="97">
        <v>155</v>
      </c>
      <c r="K195" s="110">
        <v>0</v>
      </c>
      <c r="L195" s="100">
        <f>SUM(J195:K195)</f>
        <v>155</v>
      </c>
    </row>
    <row r="196" spans="1:12" ht="12.75">
      <c r="A196" s="7"/>
      <c r="B196" s="3"/>
      <c r="C196" s="4"/>
      <c r="D196" s="11"/>
      <c r="E196" s="11"/>
      <c r="F196" s="127"/>
      <c r="G196" s="128"/>
      <c r="H196" s="71"/>
      <c r="I196" s="11"/>
      <c r="J196" s="71"/>
      <c r="K196" s="128"/>
      <c r="L196" s="129"/>
    </row>
    <row r="197" spans="1:12" ht="12.75">
      <c r="A197" s="7"/>
      <c r="B197" s="6">
        <v>46</v>
      </c>
      <c r="C197" s="4" t="s">
        <v>28</v>
      </c>
      <c r="D197" s="11"/>
      <c r="E197" s="11"/>
      <c r="F197" s="127"/>
      <c r="G197" s="128"/>
      <c r="H197" s="71"/>
      <c r="I197" s="11"/>
      <c r="J197" s="71"/>
      <c r="K197" s="128"/>
      <c r="L197" s="129"/>
    </row>
    <row r="198" spans="1:12" ht="25.5">
      <c r="A198" s="7"/>
      <c r="B198" s="36" t="s">
        <v>107</v>
      </c>
      <c r="C198" s="31" t="s">
        <v>105</v>
      </c>
      <c r="D198" s="99">
        <v>438</v>
      </c>
      <c r="E198" s="110">
        <v>0</v>
      </c>
      <c r="F198" s="97">
        <v>221</v>
      </c>
      <c r="G198" s="110">
        <v>0</v>
      </c>
      <c r="H198" s="97">
        <v>588</v>
      </c>
      <c r="I198" s="110">
        <v>0</v>
      </c>
      <c r="J198" s="97">
        <v>487</v>
      </c>
      <c r="K198" s="110">
        <v>0</v>
      </c>
      <c r="L198" s="100">
        <f>SUM(J198:K198)</f>
        <v>487</v>
      </c>
    </row>
    <row r="199" spans="1:12" ht="10.5" customHeight="1">
      <c r="A199" s="7"/>
      <c r="B199" s="36"/>
      <c r="C199" s="31"/>
      <c r="D199" s="11"/>
      <c r="E199" s="11"/>
      <c r="F199" s="127"/>
      <c r="G199" s="128"/>
      <c r="H199" s="71"/>
      <c r="I199" s="11"/>
      <c r="J199" s="71"/>
      <c r="K199" s="128"/>
      <c r="L199" s="129"/>
    </row>
    <row r="200" spans="1:12" ht="12.75">
      <c r="A200" s="7"/>
      <c r="B200" s="6">
        <v>47</v>
      </c>
      <c r="C200" s="4" t="s">
        <v>32</v>
      </c>
      <c r="D200" s="11"/>
      <c r="E200" s="11"/>
      <c r="F200" s="127"/>
      <c r="G200" s="128"/>
      <c r="H200" s="71"/>
      <c r="I200" s="11"/>
      <c r="J200" s="71"/>
      <c r="K200" s="128"/>
      <c r="L200" s="129"/>
    </row>
    <row r="201" spans="1:12" ht="25.5">
      <c r="A201" s="7"/>
      <c r="B201" s="36" t="s">
        <v>108</v>
      </c>
      <c r="C201" s="31" t="s">
        <v>105</v>
      </c>
      <c r="D201" s="99">
        <v>172</v>
      </c>
      <c r="E201" s="110">
        <v>0</v>
      </c>
      <c r="F201" s="97">
        <v>78</v>
      </c>
      <c r="G201" s="110">
        <v>0</v>
      </c>
      <c r="H201" s="97">
        <v>169</v>
      </c>
      <c r="I201" s="110">
        <v>0</v>
      </c>
      <c r="J201" s="97">
        <v>168</v>
      </c>
      <c r="K201" s="110">
        <v>0</v>
      </c>
      <c r="L201" s="100">
        <f>SUM(J201:K201)</f>
        <v>168</v>
      </c>
    </row>
    <row r="202" spans="1:12" ht="12.75">
      <c r="A202" s="7"/>
      <c r="B202" s="36"/>
      <c r="C202" s="31"/>
      <c r="D202" s="11"/>
      <c r="E202" s="11"/>
      <c r="F202" s="127"/>
      <c r="G202" s="128"/>
      <c r="H202" s="71"/>
      <c r="I202" s="11"/>
      <c r="J202" s="71"/>
      <c r="K202" s="128"/>
      <c r="L202" s="129"/>
    </row>
    <row r="203" spans="1:12" ht="12.75">
      <c r="A203" s="7"/>
      <c r="B203" s="37">
        <v>48</v>
      </c>
      <c r="C203" s="31" t="s">
        <v>38</v>
      </c>
      <c r="D203" s="11"/>
      <c r="E203" s="11"/>
      <c r="F203" s="130"/>
      <c r="G203" s="128"/>
      <c r="H203" s="72"/>
      <c r="I203" s="11"/>
      <c r="J203" s="72"/>
      <c r="K203" s="128"/>
      <c r="L203" s="128"/>
    </row>
    <row r="204" spans="1:12" ht="25.5">
      <c r="A204" s="7"/>
      <c r="B204" s="36" t="s">
        <v>109</v>
      </c>
      <c r="C204" s="31" t="s">
        <v>105</v>
      </c>
      <c r="D204" s="99">
        <v>108</v>
      </c>
      <c r="E204" s="110">
        <v>0</v>
      </c>
      <c r="F204" s="101">
        <v>54</v>
      </c>
      <c r="G204" s="110">
        <v>0</v>
      </c>
      <c r="H204" s="101">
        <v>108</v>
      </c>
      <c r="I204" s="110">
        <v>0</v>
      </c>
      <c r="J204" s="101">
        <v>108</v>
      </c>
      <c r="K204" s="110">
        <v>0</v>
      </c>
      <c r="L204" s="99">
        <f>SUM(J204:K204)</f>
        <v>108</v>
      </c>
    </row>
    <row r="205" spans="1:12" ht="12.75">
      <c r="A205" s="7" t="s">
        <v>11</v>
      </c>
      <c r="B205" s="37">
        <v>66</v>
      </c>
      <c r="C205" s="31" t="s">
        <v>103</v>
      </c>
      <c r="D205" s="145">
        <f aca="true" t="shared" si="36" ref="D205:L205">D204+D201+D198+D195+D192</f>
        <v>152109</v>
      </c>
      <c r="E205" s="144">
        <f t="shared" si="36"/>
        <v>0</v>
      </c>
      <c r="F205" s="145">
        <f>F204+F201+F198+F195+F192</f>
        <v>561313</v>
      </c>
      <c r="G205" s="144">
        <f>G204+G201+G198+G195+G192</f>
        <v>0</v>
      </c>
      <c r="H205" s="145">
        <f t="shared" si="36"/>
        <v>589812</v>
      </c>
      <c r="I205" s="144">
        <f t="shared" si="36"/>
        <v>0</v>
      </c>
      <c r="J205" s="145">
        <f t="shared" si="36"/>
        <v>822882</v>
      </c>
      <c r="K205" s="144">
        <f>K204+K201+K198+K195+K192</f>
        <v>0</v>
      </c>
      <c r="L205" s="145">
        <f t="shared" si="36"/>
        <v>822882</v>
      </c>
    </row>
    <row r="206" spans="1:12" ht="12.75">
      <c r="A206" s="7"/>
      <c r="B206" s="36"/>
      <c r="C206" s="31"/>
      <c r="D206" s="72"/>
      <c r="E206" s="11"/>
      <c r="F206" s="72"/>
      <c r="G206" s="11"/>
      <c r="H206" s="72"/>
      <c r="I206" s="11"/>
      <c r="J206" s="72"/>
      <c r="K206" s="11"/>
      <c r="L206" s="11"/>
    </row>
    <row r="207" spans="1:12" ht="12.75">
      <c r="A207" s="7"/>
      <c r="B207" s="37">
        <v>67</v>
      </c>
      <c r="C207" s="31" t="s">
        <v>110</v>
      </c>
      <c r="D207" s="72"/>
      <c r="E207" s="11"/>
      <c r="F207" s="72"/>
      <c r="G207" s="11"/>
      <c r="H207" s="72"/>
      <c r="I207" s="11"/>
      <c r="J207" s="72"/>
      <c r="K207" s="11"/>
      <c r="L207" s="11"/>
    </row>
    <row r="208" spans="2:12" ht="25.5">
      <c r="B208" s="5" t="s">
        <v>111</v>
      </c>
      <c r="C208" s="4" t="s">
        <v>112</v>
      </c>
      <c r="D208" s="97">
        <v>5474</v>
      </c>
      <c r="E208" s="114">
        <v>0</v>
      </c>
      <c r="F208" s="97">
        <v>3000</v>
      </c>
      <c r="G208" s="114">
        <v>0</v>
      </c>
      <c r="H208" s="97">
        <v>10703</v>
      </c>
      <c r="I208" s="114">
        <v>0</v>
      </c>
      <c r="J208" s="97">
        <v>8000</v>
      </c>
      <c r="K208" s="114">
        <v>0</v>
      </c>
      <c r="L208" s="100">
        <f>SUM(J208:K208)</f>
        <v>8000</v>
      </c>
    </row>
    <row r="209" spans="1:12" ht="12.75">
      <c r="A209" s="7" t="s">
        <v>11</v>
      </c>
      <c r="B209" s="37">
        <v>67</v>
      </c>
      <c r="C209" s="31" t="s">
        <v>110</v>
      </c>
      <c r="D209" s="145">
        <f aca="true" t="shared" si="37" ref="D209:L209">SUM(D208:D208)</f>
        <v>5474</v>
      </c>
      <c r="E209" s="144">
        <f t="shared" si="37"/>
        <v>0</v>
      </c>
      <c r="F209" s="145">
        <f t="shared" si="37"/>
        <v>3000</v>
      </c>
      <c r="G209" s="144">
        <f t="shared" si="37"/>
        <v>0</v>
      </c>
      <c r="H209" s="145">
        <f t="shared" si="37"/>
        <v>10703</v>
      </c>
      <c r="I209" s="144">
        <f t="shared" si="37"/>
        <v>0</v>
      </c>
      <c r="J209" s="145">
        <f t="shared" si="37"/>
        <v>8000</v>
      </c>
      <c r="K209" s="144">
        <f t="shared" si="37"/>
        <v>0</v>
      </c>
      <c r="L209" s="145">
        <f t="shared" si="37"/>
        <v>8000</v>
      </c>
    </row>
    <row r="210" spans="1:12" ht="12.75">
      <c r="A210" s="7"/>
      <c r="B210" s="37"/>
      <c r="C210" s="31"/>
      <c r="D210" s="72"/>
      <c r="E210" s="76"/>
      <c r="F210" s="72"/>
      <c r="G210" s="76"/>
      <c r="H210" s="72"/>
      <c r="I210" s="76"/>
      <c r="J210" s="72"/>
      <c r="K210" s="76"/>
      <c r="L210" s="72"/>
    </row>
    <row r="211" spans="1:12" ht="12.75" customHeight="1">
      <c r="A211" s="7"/>
      <c r="B211" s="37">
        <v>68</v>
      </c>
      <c r="C211" s="31" t="s">
        <v>271</v>
      </c>
      <c r="D211" s="72"/>
      <c r="E211" s="76"/>
      <c r="F211" s="72"/>
      <c r="G211" s="76"/>
      <c r="H211" s="72"/>
      <c r="I211" s="76"/>
      <c r="J211" s="72"/>
      <c r="K211" s="76"/>
      <c r="L211" s="72"/>
    </row>
    <row r="212" spans="1:12" ht="12.75" customHeight="1">
      <c r="A212" s="7"/>
      <c r="B212" s="37" t="s">
        <v>272</v>
      </c>
      <c r="C212" s="31" t="s">
        <v>18</v>
      </c>
      <c r="D212" s="114">
        <v>0</v>
      </c>
      <c r="E212" s="114">
        <v>0</v>
      </c>
      <c r="F212" s="114">
        <v>0</v>
      </c>
      <c r="G212" s="114">
        <v>0</v>
      </c>
      <c r="H212" s="114">
        <v>0</v>
      </c>
      <c r="I212" s="114">
        <v>0</v>
      </c>
      <c r="J212" s="114">
        <v>0</v>
      </c>
      <c r="K212" s="114">
        <v>0</v>
      </c>
      <c r="L212" s="114">
        <f>SUM(J212:K212)</f>
        <v>0</v>
      </c>
    </row>
    <row r="213" spans="1:12" ht="12.75" customHeight="1">
      <c r="A213" s="7"/>
      <c r="B213" s="37" t="s">
        <v>273</v>
      </c>
      <c r="C213" s="31" t="s">
        <v>20</v>
      </c>
      <c r="D213" s="114">
        <v>0</v>
      </c>
      <c r="E213" s="114">
        <v>0</v>
      </c>
      <c r="F213" s="114">
        <v>0</v>
      </c>
      <c r="G213" s="114">
        <v>0</v>
      </c>
      <c r="H213" s="114">
        <v>0</v>
      </c>
      <c r="I213" s="114">
        <v>0</v>
      </c>
      <c r="J213" s="114">
        <v>0</v>
      </c>
      <c r="K213" s="114">
        <v>0</v>
      </c>
      <c r="L213" s="114">
        <f>SUM(J213:K213)</f>
        <v>0</v>
      </c>
    </row>
    <row r="214" spans="1:12" ht="12.75" customHeight="1">
      <c r="A214" s="7"/>
      <c r="B214" s="37" t="s">
        <v>274</v>
      </c>
      <c r="C214" s="31" t="s">
        <v>23</v>
      </c>
      <c r="D214" s="114">
        <v>0</v>
      </c>
      <c r="E214" s="114">
        <v>0</v>
      </c>
      <c r="F214" s="114">
        <v>0</v>
      </c>
      <c r="G214" s="114">
        <v>0</v>
      </c>
      <c r="H214" s="114">
        <v>0</v>
      </c>
      <c r="I214" s="114">
        <v>0</v>
      </c>
      <c r="J214" s="114">
        <v>0</v>
      </c>
      <c r="K214" s="114">
        <v>0</v>
      </c>
      <c r="L214" s="114">
        <f>SUM(J214:K214)</f>
        <v>0</v>
      </c>
    </row>
    <row r="215" spans="1:12" ht="12.75" customHeight="1">
      <c r="A215" s="7" t="s">
        <v>11</v>
      </c>
      <c r="B215" s="37">
        <v>68</v>
      </c>
      <c r="C215" s="31" t="s">
        <v>271</v>
      </c>
      <c r="D215" s="144">
        <f aca="true" t="shared" si="38" ref="D215:L215">SUM(D212:D214)</f>
        <v>0</v>
      </c>
      <c r="E215" s="144">
        <f t="shared" si="38"/>
        <v>0</v>
      </c>
      <c r="F215" s="144">
        <f>SUM(F212:F214)</f>
        <v>0</v>
      </c>
      <c r="G215" s="144">
        <f>SUM(G212:G214)</f>
        <v>0</v>
      </c>
      <c r="H215" s="144">
        <f t="shared" si="38"/>
        <v>0</v>
      </c>
      <c r="I215" s="144">
        <f t="shared" si="38"/>
        <v>0</v>
      </c>
      <c r="J215" s="144">
        <f t="shared" si="38"/>
        <v>0</v>
      </c>
      <c r="K215" s="144">
        <f>SUM(K212:K214)</f>
        <v>0</v>
      </c>
      <c r="L215" s="144">
        <f t="shared" si="38"/>
        <v>0</v>
      </c>
    </row>
    <row r="216" spans="1:12" ht="25.5">
      <c r="A216" s="7" t="s">
        <v>11</v>
      </c>
      <c r="B216" s="54">
        <v>1.101</v>
      </c>
      <c r="C216" s="32" t="s">
        <v>113</v>
      </c>
      <c r="D216" s="98">
        <f aca="true" t="shared" si="39" ref="D216:L216">D209+D205+D215</f>
        <v>157583</v>
      </c>
      <c r="E216" s="112">
        <f t="shared" si="39"/>
        <v>0</v>
      </c>
      <c r="F216" s="98">
        <f t="shared" si="39"/>
        <v>564313</v>
      </c>
      <c r="G216" s="112">
        <f t="shared" si="39"/>
        <v>0</v>
      </c>
      <c r="H216" s="98">
        <f t="shared" si="39"/>
        <v>600515</v>
      </c>
      <c r="I216" s="112">
        <f t="shared" si="39"/>
        <v>0</v>
      </c>
      <c r="J216" s="98">
        <f t="shared" si="39"/>
        <v>830882</v>
      </c>
      <c r="K216" s="112">
        <f t="shared" si="39"/>
        <v>0</v>
      </c>
      <c r="L216" s="98">
        <f t="shared" si="39"/>
        <v>830882</v>
      </c>
    </row>
    <row r="217" spans="1:12" ht="12.75">
      <c r="A217" s="7"/>
      <c r="B217" s="45"/>
      <c r="C217" s="32"/>
      <c r="D217" s="11"/>
      <c r="E217" s="75"/>
      <c r="F217" s="11"/>
      <c r="G217" s="11"/>
      <c r="H217" s="11"/>
      <c r="I217" s="11"/>
      <c r="J217" s="11"/>
      <c r="K217" s="11"/>
      <c r="L217" s="11"/>
    </row>
    <row r="218" spans="2:12" ht="12.75" customHeight="1">
      <c r="B218" s="46">
        <v>1.102</v>
      </c>
      <c r="C218" s="30" t="s">
        <v>114</v>
      </c>
      <c r="D218" s="71"/>
      <c r="E218" s="71"/>
      <c r="F218" s="71"/>
      <c r="G218" s="71"/>
      <c r="H218" s="71"/>
      <c r="I218" s="71"/>
      <c r="J218" s="71"/>
      <c r="K218" s="71"/>
      <c r="L218" s="71"/>
    </row>
    <row r="219" spans="2:12" ht="12.75" customHeight="1">
      <c r="B219" s="6">
        <v>69</v>
      </c>
      <c r="C219" s="4" t="s">
        <v>115</v>
      </c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1:12" ht="12.75" customHeight="1">
      <c r="A220" s="7"/>
      <c r="B220" s="37">
        <v>45</v>
      </c>
      <c r="C220" s="31" t="s">
        <v>24</v>
      </c>
      <c r="D220" s="72"/>
      <c r="E220" s="72"/>
      <c r="F220" s="72"/>
      <c r="G220" s="72"/>
      <c r="H220" s="72"/>
      <c r="I220" s="72"/>
      <c r="J220" s="72"/>
      <c r="K220" s="72"/>
      <c r="L220" s="72"/>
    </row>
    <row r="221" spans="1:12" ht="12.75" customHeight="1">
      <c r="A221" s="35"/>
      <c r="B221" s="140" t="s">
        <v>116</v>
      </c>
      <c r="C221" s="64" t="s">
        <v>18</v>
      </c>
      <c r="D221" s="112">
        <v>0</v>
      </c>
      <c r="E221" s="98">
        <v>6658</v>
      </c>
      <c r="F221" s="112">
        <v>0</v>
      </c>
      <c r="G221" s="138">
        <v>6855</v>
      </c>
      <c r="H221" s="112">
        <v>0</v>
      </c>
      <c r="I221" s="138">
        <v>6855</v>
      </c>
      <c r="J221" s="112">
        <v>0</v>
      </c>
      <c r="K221" s="138">
        <v>6601</v>
      </c>
      <c r="L221" s="98">
        <f>SUM(J221:K221)</f>
        <v>6601</v>
      </c>
    </row>
    <row r="222" spans="1:12" ht="12.75" customHeight="1">
      <c r="A222" s="7"/>
      <c r="B222" s="5" t="s">
        <v>117</v>
      </c>
      <c r="C222" s="4" t="s">
        <v>20</v>
      </c>
      <c r="D222" s="110">
        <v>0</v>
      </c>
      <c r="E222" s="99">
        <v>89</v>
      </c>
      <c r="F222" s="110">
        <v>0</v>
      </c>
      <c r="G222" s="97">
        <v>89</v>
      </c>
      <c r="H222" s="110">
        <v>0</v>
      </c>
      <c r="I222" s="97">
        <v>89</v>
      </c>
      <c r="J222" s="110">
        <v>0</v>
      </c>
      <c r="K222" s="97">
        <v>95</v>
      </c>
      <c r="L222" s="100">
        <f>SUM(J222:K222)</f>
        <v>95</v>
      </c>
    </row>
    <row r="223" spans="1:12" ht="12.75" customHeight="1">
      <c r="A223" s="7"/>
      <c r="B223" s="36" t="s">
        <v>118</v>
      </c>
      <c r="C223" s="31" t="s">
        <v>23</v>
      </c>
      <c r="D223" s="110">
        <v>0</v>
      </c>
      <c r="E223" s="99">
        <v>172</v>
      </c>
      <c r="F223" s="110">
        <v>0</v>
      </c>
      <c r="G223" s="97">
        <v>200</v>
      </c>
      <c r="H223" s="110">
        <v>0</v>
      </c>
      <c r="I223" s="97">
        <v>200</v>
      </c>
      <c r="J223" s="110">
        <v>0</v>
      </c>
      <c r="K223" s="97">
        <v>220</v>
      </c>
      <c r="L223" s="100">
        <f>SUM(J223:K223)</f>
        <v>220</v>
      </c>
    </row>
    <row r="224" spans="1:12" ht="12.75" customHeight="1">
      <c r="A224" s="7" t="s">
        <v>11</v>
      </c>
      <c r="B224" s="37">
        <v>45</v>
      </c>
      <c r="C224" s="31" t="s">
        <v>24</v>
      </c>
      <c r="D224" s="146">
        <f aca="true" t="shared" si="40" ref="D224:L224">SUM(D221:D223)</f>
        <v>0</v>
      </c>
      <c r="E224" s="143">
        <f t="shared" si="40"/>
        <v>6919</v>
      </c>
      <c r="F224" s="146">
        <f>SUM(F221:F223)</f>
        <v>0</v>
      </c>
      <c r="G224" s="143">
        <f>SUM(G221:G223)</f>
        <v>7144</v>
      </c>
      <c r="H224" s="146">
        <f t="shared" si="40"/>
        <v>0</v>
      </c>
      <c r="I224" s="143">
        <f t="shared" si="40"/>
        <v>7144</v>
      </c>
      <c r="J224" s="146">
        <f t="shared" si="40"/>
        <v>0</v>
      </c>
      <c r="K224" s="143">
        <f t="shared" si="40"/>
        <v>6916</v>
      </c>
      <c r="L224" s="143">
        <f t="shared" si="40"/>
        <v>6916</v>
      </c>
    </row>
    <row r="225" spans="1:12" ht="12.75">
      <c r="A225" s="7"/>
      <c r="B225" s="37"/>
      <c r="C225" s="31"/>
      <c r="D225" s="11"/>
      <c r="E225" s="11"/>
      <c r="F225" s="11"/>
      <c r="G225" s="72"/>
      <c r="H225" s="75"/>
      <c r="I225" s="72"/>
      <c r="J225" s="11"/>
      <c r="K225" s="72"/>
      <c r="L225" s="72"/>
    </row>
    <row r="226" spans="1:12" ht="12.75" customHeight="1">
      <c r="A226" s="7"/>
      <c r="B226" s="51">
        <v>46</v>
      </c>
      <c r="C226" s="31" t="s">
        <v>28</v>
      </c>
      <c r="D226" s="71"/>
      <c r="E226" s="71"/>
      <c r="F226" s="71"/>
      <c r="G226" s="71"/>
      <c r="H226" s="71"/>
      <c r="I226" s="71"/>
      <c r="J226" s="71"/>
      <c r="K226" s="71"/>
      <c r="L226" s="71"/>
    </row>
    <row r="227" spans="2:12" ht="12.75" customHeight="1">
      <c r="B227" s="36" t="s">
        <v>119</v>
      </c>
      <c r="C227" s="31" t="s">
        <v>18</v>
      </c>
      <c r="D227" s="110">
        <v>0</v>
      </c>
      <c r="E227" s="99">
        <v>2586</v>
      </c>
      <c r="F227" s="110">
        <v>0</v>
      </c>
      <c r="G227" s="97">
        <v>2553</v>
      </c>
      <c r="H227" s="110">
        <v>0</v>
      </c>
      <c r="I227" s="97">
        <v>2553</v>
      </c>
      <c r="J227" s="110">
        <v>0</v>
      </c>
      <c r="K227" s="97">
        <v>2756</v>
      </c>
      <c r="L227" s="100">
        <f>SUM(J227:K227)</f>
        <v>2756</v>
      </c>
    </row>
    <row r="228" spans="2:12" ht="12.75" customHeight="1">
      <c r="B228" s="5" t="s">
        <v>120</v>
      </c>
      <c r="C228" s="4" t="s">
        <v>20</v>
      </c>
      <c r="D228" s="110">
        <v>0</v>
      </c>
      <c r="E228" s="99">
        <v>52</v>
      </c>
      <c r="F228" s="110">
        <v>0</v>
      </c>
      <c r="G228" s="97">
        <v>49</v>
      </c>
      <c r="H228" s="110">
        <v>0</v>
      </c>
      <c r="I228" s="97">
        <v>49</v>
      </c>
      <c r="J228" s="110">
        <v>0</v>
      </c>
      <c r="K228" s="97">
        <v>55</v>
      </c>
      <c r="L228" s="100">
        <f>SUM(J228:K228)</f>
        <v>55</v>
      </c>
    </row>
    <row r="229" spans="2:12" ht="12.75" customHeight="1">
      <c r="B229" s="5" t="s">
        <v>121</v>
      </c>
      <c r="C229" s="4" t="s">
        <v>23</v>
      </c>
      <c r="D229" s="110">
        <v>0</v>
      </c>
      <c r="E229" s="99">
        <v>97</v>
      </c>
      <c r="F229" s="110">
        <v>0</v>
      </c>
      <c r="G229" s="97">
        <v>120</v>
      </c>
      <c r="H229" s="110">
        <v>0</v>
      </c>
      <c r="I229" s="97">
        <v>120</v>
      </c>
      <c r="J229" s="110">
        <v>0</v>
      </c>
      <c r="K229" s="97">
        <v>130</v>
      </c>
      <c r="L229" s="100">
        <f>SUM(J229:K229)</f>
        <v>130</v>
      </c>
    </row>
    <row r="230" spans="1:12" ht="12.75" customHeight="1">
      <c r="A230" s="7" t="s">
        <v>11</v>
      </c>
      <c r="B230" s="51">
        <v>46</v>
      </c>
      <c r="C230" s="31" t="s">
        <v>28</v>
      </c>
      <c r="D230" s="146">
        <f aca="true" t="shared" si="41" ref="D230:L230">SUM(D227:D229)</f>
        <v>0</v>
      </c>
      <c r="E230" s="143">
        <f t="shared" si="41"/>
        <v>2735</v>
      </c>
      <c r="F230" s="146">
        <f>SUM(F227:F229)</f>
        <v>0</v>
      </c>
      <c r="G230" s="143">
        <f>SUM(G227:G229)</f>
        <v>2722</v>
      </c>
      <c r="H230" s="146">
        <f t="shared" si="41"/>
        <v>0</v>
      </c>
      <c r="I230" s="143">
        <f t="shared" si="41"/>
        <v>2722</v>
      </c>
      <c r="J230" s="146">
        <f t="shared" si="41"/>
        <v>0</v>
      </c>
      <c r="K230" s="143">
        <f t="shared" si="41"/>
        <v>2941</v>
      </c>
      <c r="L230" s="143">
        <f t="shared" si="41"/>
        <v>2941</v>
      </c>
    </row>
    <row r="231" spans="1:12" ht="12.75">
      <c r="A231" s="7"/>
      <c r="B231" s="51"/>
      <c r="C231" s="3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2:12" ht="12.75" customHeight="1">
      <c r="B232" s="51">
        <v>47</v>
      </c>
      <c r="C232" s="31" t="s">
        <v>32</v>
      </c>
      <c r="D232" s="71"/>
      <c r="E232" s="71"/>
      <c r="F232" s="71"/>
      <c r="G232" s="71"/>
      <c r="H232" s="71"/>
      <c r="I232" s="71"/>
      <c r="J232" s="71"/>
      <c r="K232" s="71"/>
      <c r="L232" s="71"/>
    </row>
    <row r="233" spans="2:12" ht="12.75" customHeight="1">
      <c r="B233" s="5" t="s">
        <v>122</v>
      </c>
      <c r="C233" s="4" t="s">
        <v>18</v>
      </c>
      <c r="D233" s="110">
        <v>0</v>
      </c>
      <c r="E233" s="99">
        <v>2919</v>
      </c>
      <c r="F233" s="110">
        <v>0</v>
      </c>
      <c r="G233" s="97">
        <v>3100</v>
      </c>
      <c r="H233" s="110">
        <v>0</v>
      </c>
      <c r="I233" s="97">
        <v>3100</v>
      </c>
      <c r="J233" s="110">
        <v>0</v>
      </c>
      <c r="K233" s="97">
        <v>2509</v>
      </c>
      <c r="L233" s="100">
        <f>SUM(J233:K233)</f>
        <v>2509</v>
      </c>
    </row>
    <row r="234" spans="2:12" ht="12.75" customHeight="1">
      <c r="B234" s="5" t="s">
        <v>123</v>
      </c>
      <c r="C234" s="4" t="s">
        <v>20</v>
      </c>
      <c r="D234" s="110">
        <v>0</v>
      </c>
      <c r="E234" s="99">
        <v>49</v>
      </c>
      <c r="F234" s="110">
        <v>0</v>
      </c>
      <c r="G234" s="97">
        <v>49</v>
      </c>
      <c r="H234" s="110">
        <v>0</v>
      </c>
      <c r="I234" s="97">
        <v>49</v>
      </c>
      <c r="J234" s="110">
        <v>0</v>
      </c>
      <c r="K234" s="97">
        <v>55</v>
      </c>
      <c r="L234" s="100">
        <f>SUM(J234:K234)</f>
        <v>55</v>
      </c>
    </row>
    <row r="235" spans="1:12" ht="12.75" customHeight="1">
      <c r="A235" s="7"/>
      <c r="B235" s="36" t="s">
        <v>124</v>
      </c>
      <c r="C235" s="31" t="s">
        <v>23</v>
      </c>
      <c r="D235" s="110">
        <v>0</v>
      </c>
      <c r="E235" s="99">
        <v>91</v>
      </c>
      <c r="F235" s="110">
        <v>0</v>
      </c>
      <c r="G235" s="101">
        <v>120</v>
      </c>
      <c r="H235" s="110">
        <v>0</v>
      </c>
      <c r="I235" s="101">
        <v>120</v>
      </c>
      <c r="J235" s="110">
        <v>0</v>
      </c>
      <c r="K235" s="101">
        <v>130</v>
      </c>
      <c r="L235" s="99">
        <f>SUM(J235:K235)</f>
        <v>130</v>
      </c>
    </row>
    <row r="236" spans="1:12" ht="12.75" customHeight="1">
      <c r="A236" s="7" t="s">
        <v>11</v>
      </c>
      <c r="B236" s="51">
        <v>47</v>
      </c>
      <c r="C236" s="31" t="s">
        <v>32</v>
      </c>
      <c r="D236" s="146">
        <f aca="true" t="shared" si="42" ref="D236:L236">SUM(D233:D235)</f>
        <v>0</v>
      </c>
      <c r="E236" s="143">
        <f t="shared" si="42"/>
        <v>3059</v>
      </c>
      <c r="F236" s="146">
        <f>SUM(F233:F235)</f>
        <v>0</v>
      </c>
      <c r="G236" s="143">
        <f>SUM(G233:G235)</f>
        <v>3269</v>
      </c>
      <c r="H236" s="146">
        <f t="shared" si="42"/>
        <v>0</v>
      </c>
      <c r="I236" s="143">
        <f t="shared" si="42"/>
        <v>3269</v>
      </c>
      <c r="J236" s="146">
        <f t="shared" si="42"/>
        <v>0</v>
      </c>
      <c r="K236" s="143">
        <f t="shared" si="42"/>
        <v>2694</v>
      </c>
      <c r="L236" s="143">
        <f t="shared" si="42"/>
        <v>2694</v>
      </c>
    </row>
    <row r="237" spans="2:12" ht="9.75" customHeight="1">
      <c r="B237" s="50"/>
      <c r="C237" s="4"/>
      <c r="D237" s="11"/>
      <c r="E237" s="11"/>
      <c r="F237" s="11"/>
      <c r="G237" s="72"/>
      <c r="H237" s="11"/>
      <c r="I237" s="72"/>
      <c r="J237" s="11"/>
      <c r="K237" s="72"/>
      <c r="L237" s="72"/>
    </row>
    <row r="238" spans="2:12" ht="12.75">
      <c r="B238" s="50">
        <v>48</v>
      </c>
      <c r="C238" s="4" t="s">
        <v>38</v>
      </c>
      <c r="D238" s="71"/>
      <c r="E238" s="71"/>
      <c r="F238" s="71"/>
      <c r="G238" s="71"/>
      <c r="H238" s="71"/>
      <c r="I238" s="71"/>
      <c r="J238" s="71"/>
      <c r="K238" s="71"/>
      <c r="L238" s="71"/>
    </row>
    <row r="239" spans="2:12" ht="25.5">
      <c r="B239" s="5" t="s">
        <v>125</v>
      </c>
      <c r="C239" s="4" t="s">
        <v>18</v>
      </c>
      <c r="D239" s="110">
        <v>0</v>
      </c>
      <c r="E239" s="99">
        <v>4531</v>
      </c>
      <c r="F239" s="110">
        <v>0</v>
      </c>
      <c r="G239" s="97">
        <v>4633</v>
      </c>
      <c r="H239" s="110">
        <v>0</v>
      </c>
      <c r="I239" s="97">
        <v>4633</v>
      </c>
      <c r="J239" s="110">
        <v>0</v>
      </c>
      <c r="K239" s="97">
        <v>4704</v>
      </c>
      <c r="L239" s="100">
        <f>SUM(J239:K239)</f>
        <v>4704</v>
      </c>
    </row>
    <row r="240" spans="2:12" ht="25.5">
      <c r="B240" s="5" t="s">
        <v>126</v>
      </c>
      <c r="C240" s="4" t="s">
        <v>20</v>
      </c>
      <c r="D240" s="110">
        <v>0</v>
      </c>
      <c r="E240" s="99">
        <v>43</v>
      </c>
      <c r="F240" s="110">
        <v>0</v>
      </c>
      <c r="G240" s="97">
        <v>49</v>
      </c>
      <c r="H240" s="110">
        <v>0</v>
      </c>
      <c r="I240" s="97">
        <v>49</v>
      </c>
      <c r="J240" s="110">
        <v>0</v>
      </c>
      <c r="K240" s="97">
        <v>55</v>
      </c>
      <c r="L240" s="100">
        <f>SUM(J240:K240)</f>
        <v>55</v>
      </c>
    </row>
    <row r="241" spans="2:12" ht="25.5">
      <c r="B241" s="5" t="s">
        <v>127</v>
      </c>
      <c r="C241" s="4" t="s">
        <v>23</v>
      </c>
      <c r="D241" s="110">
        <v>0</v>
      </c>
      <c r="E241" s="99">
        <v>106</v>
      </c>
      <c r="F241" s="110">
        <v>0</v>
      </c>
      <c r="G241" s="97">
        <v>120</v>
      </c>
      <c r="H241" s="110">
        <v>0</v>
      </c>
      <c r="I241" s="97">
        <v>120</v>
      </c>
      <c r="J241" s="110">
        <v>0</v>
      </c>
      <c r="K241" s="97">
        <v>130</v>
      </c>
      <c r="L241" s="100">
        <f>SUM(J241:K241)</f>
        <v>130</v>
      </c>
    </row>
    <row r="242" spans="1:12" ht="12.75">
      <c r="A242" s="7" t="s">
        <v>11</v>
      </c>
      <c r="B242" s="51">
        <v>48</v>
      </c>
      <c r="C242" s="4" t="s">
        <v>38</v>
      </c>
      <c r="D242" s="146">
        <f aca="true" t="shared" si="43" ref="D242:L242">SUM(D239:D241)</f>
        <v>0</v>
      </c>
      <c r="E242" s="143">
        <f t="shared" si="43"/>
        <v>4680</v>
      </c>
      <c r="F242" s="146">
        <f>SUM(F239:F241)</f>
        <v>0</v>
      </c>
      <c r="G242" s="143">
        <f>SUM(G239:G241)</f>
        <v>4802</v>
      </c>
      <c r="H242" s="146">
        <f t="shared" si="43"/>
        <v>0</v>
      </c>
      <c r="I242" s="143">
        <f t="shared" si="43"/>
        <v>4802</v>
      </c>
      <c r="J242" s="146">
        <f t="shared" si="43"/>
        <v>0</v>
      </c>
      <c r="K242" s="143">
        <f t="shared" si="43"/>
        <v>4889</v>
      </c>
      <c r="L242" s="143">
        <f t="shared" si="43"/>
        <v>4889</v>
      </c>
    </row>
    <row r="243" spans="1:12" ht="12.75">
      <c r="A243" s="7" t="s">
        <v>11</v>
      </c>
      <c r="B243" s="51">
        <v>69</v>
      </c>
      <c r="C243" s="31" t="s">
        <v>115</v>
      </c>
      <c r="D243" s="146">
        <f aca="true" t="shared" si="44" ref="D243:L243">D242+D236+D230+D224</f>
        <v>0</v>
      </c>
      <c r="E243" s="143">
        <f t="shared" si="44"/>
        <v>17393</v>
      </c>
      <c r="F243" s="146">
        <f>F242+F236+F230+F224</f>
        <v>0</v>
      </c>
      <c r="G243" s="143">
        <f>G242+G236+G230+G224</f>
        <v>17937</v>
      </c>
      <c r="H243" s="146">
        <f t="shared" si="44"/>
        <v>0</v>
      </c>
      <c r="I243" s="143">
        <f t="shared" si="44"/>
        <v>17937</v>
      </c>
      <c r="J243" s="146">
        <f t="shared" si="44"/>
        <v>0</v>
      </c>
      <c r="K243" s="143">
        <f t="shared" si="44"/>
        <v>17440</v>
      </c>
      <c r="L243" s="143">
        <f t="shared" si="44"/>
        <v>17440</v>
      </c>
    </row>
    <row r="244" spans="1:12" ht="9.75" customHeight="1">
      <c r="A244" s="7"/>
      <c r="B244" s="51"/>
      <c r="C244" s="31"/>
      <c r="D244" s="11"/>
      <c r="E244" s="11"/>
      <c r="F244" s="11"/>
      <c r="G244" s="72"/>
      <c r="H244" s="11"/>
      <c r="I244" s="72"/>
      <c r="J244" s="11"/>
      <c r="K244" s="72"/>
      <c r="L244" s="72"/>
    </row>
    <row r="245" spans="1:12" ht="12.75">
      <c r="A245" s="7"/>
      <c r="B245" s="6">
        <v>70</v>
      </c>
      <c r="C245" s="15" t="s">
        <v>280</v>
      </c>
      <c r="D245" s="11"/>
      <c r="E245" s="11"/>
      <c r="F245" s="11"/>
      <c r="G245" s="72"/>
      <c r="H245" s="11"/>
      <c r="I245" s="72"/>
      <c r="J245" s="11"/>
      <c r="K245" s="72"/>
      <c r="L245" s="72"/>
    </row>
    <row r="246" spans="2:12" ht="12.75">
      <c r="B246" s="50">
        <v>61</v>
      </c>
      <c r="C246" s="31" t="s">
        <v>128</v>
      </c>
      <c r="D246" s="72"/>
      <c r="E246" s="11"/>
      <c r="F246" s="11"/>
      <c r="G246" s="11"/>
      <c r="H246" s="11"/>
      <c r="I246" s="11"/>
      <c r="J246" s="11"/>
      <c r="K246" s="11"/>
      <c r="L246" s="11"/>
    </row>
    <row r="247" spans="2:12" ht="25.5">
      <c r="B247" s="5" t="s">
        <v>129</v>
      </c>
      <c r="C247" s="4" t="s">
        <v>18</v>
      </c>
      <c r="D247" s="99">
        <v>6732</v>
      </c>
      <c r="E247" s="110">
        <v>0</v>
      </c>
      <c r="F247" s="99">
        <v>4500</v>
      </c>
      <c r="G247" s="110">
        <v>0</v>
      </c>
      <c r="H247" s="101">
        <v>5783</v>
      </c>
      <c r="I247" s="110">
        <v>0</v>
      </c>
      <c r="J247" s="99">
        <v>7146</v>
      </c>
      <c r="K247" s="110">
        <v>0</v>
      </c>
      <c r="L247" s="100">
        <f>SUM(J247:K247)</f>
        <v>7146</v>
      </c>
    </row>
    <row r="248" spans="2:12" ht="25.5">
      <c r="B248" s="5" t="s">
        <v>130</v>
      </c>
      <c r="C248" s="4" t="s">
        <v>20</v>
      </c>
      <c r="D248" s="99">
        <v>29</v>
      </c>
      <c r="E248" s="110">
        <v>0</v>
      </c>
      <c r="F248" s="110">
        <v>0</v>
      </c>
      <c r="G248" s="110">
        <v>0</v>
      </c>
      <c r="H248" s="101">
        <v>100</v>
      </c>
      <c r="I248" s="110">
        <v>0</v>
      </c>
      <c r="J248" s="110">
        <v>0</v>
      </c>
      <c r="K248" s="110">
        <v>0</v>
      </c>
      <c r="L248" s="113">
        <f>SUM(J248:K248)</f>
        <v>0</v>
      </c>
    </row>
    <row r="249" spans="1:12" ht="25.5">
      <c r="A249" s="7"/>
      <c r="B249" s="36" t="s">
        <v>131</v>
      </c>
      <c r="C249" s="31" t="s">
        <v>23</v>
      </c>
      <c r="D249" s="99">
        <v>150</v>
      </c>
      <c r="E249" s="110">
        <v>0</v>
      </c>
      <c r="F249" s="110">
        <v>0</v>
      </c>
      <c r="G249" s="110">
        <v>0</v>
      </c>
      <c r="H249" s="101">
        <v>200</v>
      </c>
      <c r="I249" s="110">
        <v>0</v>
      </c>
      <c r="J249" s="110">
        <v>0</v>
      </c>
      <c r="K249" s="110">
        <v>0</v>
      </c>
      <c r="L249" s="110">
        <f>SUM(J249:K249)</f>
        <v>0</v>
      </c>
    </row>
    <row r="250" spans="1:12" ht="25.5">
      <c r="A250" s="7"/>
      <c r="B250" s="36" t="s">
        <v>132</v>
      </c>
      <c r="C250" s="31" t="s">
        <v>133</v>
      </c>
      <c r="D250" s="99">
        <v>1524</v>
      </c>
      <c r="E250" s="110">
        <v>0</v>
      </c>
      <c r="F250" s="101">
        <v>815</v>
      </c>
      <c r="G250" s="110">
        <v>0</v>
      </c>
      <c r="H250" s="101">
        <v>1637</v>
      </c>
      <c r="I250" s="110">
        <v>0</v>
      </c>
      <c r="J250" s="101">
        <v>1566</v>
      </c>
      <c r="K250" s="110">
        <v>0</v>
      </c>
      <c r="L250" s="99">
        <f>SUM(J250:K250)</f>
        <v>1566</v>
      </c>
    </row>
    <row r="251" spans="1:12" ht="25.5">
      <c r="A251" s="7"/>
      <c r="B251" s="36" t="s">
        <v>227</v>
      </c>
      <c r="C251" s="31" t="s">
        <v>281</v>
      </c>
      <c r="D251" s="114">
        <v>0</v>
      </c>
      <c r="E251" s="110">
        <v>0</v>
      </c>
      <c r="F251" s="114">
        <v>0</v>
      </c>
      <c r="G251" s="110">
        <v>0</v>
      </c>
      <c r="H251" s="114">
        <v>0</v>
      </c>
      <c r="I251" s="110">
        <v>0</v>
      </c>
      <c r="J251" s="114">
        <v>0</v>
      </c>
      <c r="K251" s="110">
        <v>0</v>
      </c>
      <c r="L251" s="110">
        <f>SUM(J251:K251)</f>
        <v>0</v>
      </c>
    </row>
    <row r="252" spans="1:12" ht="12.75">
      <c r="A252" s="7" t="s">
        <v>11</v>
      </c>
      <c r="B252" s="51">
        <v>61</v>
      </c>
      <c r="C252" s="31" t="s">
        <v>128</v>
      </c>
      <c r="D252" s="145">
        <f aca="true" t="shared" si="45" ref="D252:L252">SUM(D246:D251)</f>
        <v>8435</v>
      </c>
      <c r="E252" s="144">
        <f t="shared" si="45"/>
        <v>0</v>
      </c>
      <c r="F252" s="145">
        <f>SUM(F246:F251)</f>
        <v>5315</v>
      </c>
      <c r="G252" s="144">
        <f>SUM(G246:G251)</f>
        <v>0</v>
      </c>
      <c r="H252" s="145">
        <f t="shared" si="45"/>
        <v>7720</v>
      </c>
      <c r="I252" s="144">
        <f t="shared" si="45"/>
        <v>0</v>
      </c>
      <c r="J252" s="145">
        <f t="shared" si="45"/>
        <v>8712</v>
      </c>
      <c r="K252" s="144">
        <f>SUM(K246:K251)</f>
        <v>0</v>
      </c>
      <c r="L252" s="145">
        <f t="shared" si="45"/>
        <v>8712</v>
      </c>
    </row>
    <row r="253" spans="1:12" ht="9.75" customHeight="1">
      <c r="A253" s="7"/>
      <c r="B253" s="51"/>
      <c r="C253" s="31"/>
      <c r="D253" s="72"/>
      <c r="E253" s="11"/>
      <c r="F253" s="72"/>
      <c r="G253" s="11"/>
      <c r="H253" s="72"/>
      <c r="I253" s="11"/>
      <c r="J253" s="72"/>
      <c r="K253" s="11"/>
      <c r="L253" s="72"/>
    </row>
    <row r="254" spans="1:12" ht="12.75">
      <c r="A254" s="7"/>
      <c r="B254" s="51">
        <v>44</v>
      </c>
      <c r="C254" s="31" t="s">
        <v>16</v>
      </c>
      <c r="D254" s="72"/>
      <c r="E254" s="11"/>
      <c r="F254" s="72"/>
      <c r="G254" s="11"/>
      <c r="H254" s="72"/>
      <c r="I254" s="11"/>
      <c r="J254" s="72"/>
      <c r="K254" s="11"/>
      <c r="L254" s="72"/>
    </row>
    <row r="255" spans="1:12" ht="25.5">
      <c r="A255" s="35"/>
      <c r="B255" s="140" t="s">
        <v>231</v>
      </c>
      <c r="C255" s="64" t="s">
        <v>282</v>
      </c>
      <c r="D255" s="98">
        <v>9851</v>
      </c>
      <c r="E255" s="115">
        <v>0</v>
      </c>
      <c r="F255" s="115">
        <v>0</v>
      </c>
      <c r="G255" s="115">
        <v>0</v>
      </c>
      <c r="H255" s="115">
        <v>0</v>
      </c>
      <c r="I255" s="115">
        <v>0</v>
      </c>
      <c r="J255" s="115">
        <v>0</v>
      </c>
      <c r="K255" s="115">
        <v>0</v>
      </c>
      <c r="L255" s="112">
        <f>SUM(J255:K255)</f>
        <v>0</v>
      </c>
    </row>
    <row r="256" spans="1:12" ht="12.75">
      <c r="A256" s="7" t="s">
        <v>11</v>
      </c>
      <c r="B256" s="51">
        <v>44</v>
      </c>
      <c r="C256" s="31" t="s">
        <v>16</v>
      </c>
      <c r="D256" s="98">
        <f aca="true" t="shared" si="46" ref="D256:L256">SUM(D255:D255)</f>
        <v>9851</v>
      </c>
      <c r="E256" s="112">
        <f t="shared" si="46"/>
        <v>0</v>
      </c>
      <c r="F256" s="112">
        <f t="shared" si="46"/>
        <v>0</v>
      </c>
      <c r="G256" s="112">
        <f t="shared" si="46"/>
        <v>0</v>
      </c>
      <c r="H256" s="112">
        <f t="shared" si="46"/>
        <v>0</v>
      </c>
      <c r="I256" s="112">
        <f t="shared" si="46"/>
        <v>0</v>
      </c>
      <c r="J256" s="112">
        <f t="shared" si="46"/>
        <v>0</v>
      </c>
      <c r="K256" s="112">
        <f t="shared" si="46"/>
        <v>0</v>
      </c>
      <c r="L256" s="112">
        <f t="shared" si="46"/>
        <v>0</v>
      </c>
    </row>
    <row r="257" spans="2:12" ht="12.75">
      <c r="B257" s="51"/>
      <c r="C257" s="31"/>
      <c r="D257" s="11"/>
      <c r="E257" s="11"/>
      <c r="F257" s="72"/>
      <c r="G257" s="11"/>
      <c r="H257" s="72"/>
      <c r="I257" s="11"/>
      <c r="J257" s="72"/>
      <c r="K257" s="11"/>
      <c r="L257" s="11"/>
    </row>
    <row r="258" spans="2:12" ht="12.75">
      <c r="B258" s="51">
        <v>45</v>
      </c>
      <c r="C258" s="31" t="s">
        <v>24</v>
      </c>
      <c r="D258" s="11"/>
      <c r="E258" s="11"/>
      <c r="F258" s="72"/>
      <c r="G258" s="11"/>
      <c r="H258" s="72"/>
      <c r="I258" s="11"/>
      <c r="J258" s="72"/>
      <c r="K258" s="11"/>
      <c r="L258" s="11"/>
    </row>
    <row r="259" spans="2:12" ht="25.5">
      <c r="B259" s="5" t="s">
        <v>135</v>
      </c>
      <c r="C259" s="4" t="s">
        <v>134</v>
      </c>
      <c r="D259" s="100">
        <v>899</v>
      </c>
      <c r="E259" s="113">
        <v>0</v>
      </c>
      <c r="F259" s="97">
        <v>442</v>
      </c>
      <c r="G259" s="113">
        <v>0</v>
      </c>
      <c r="H259" s="97">
        <v>602</v>
      </c>
      <c r="I259" s="113">
        <v>0</v>
      </c>
      <c r="J259" s="97">
        <v>1056</v>
      </c>
      <c r="K259" s="113">
        <v>0</v>
      </c>
      <c r="L259" s="100">
        <f>SUM(J259:K259)</f>
        <v>1056</v>
      </c>
    </row>
    <row r="260" spans="1:12" ht="12.75">
      <c r="A260" s="15" t="s">
        <v>11</v>
      </c>
      <c r="B260" s="51">
        <v>45</v>
      </c>
      <c r="C260" s="31" t="s">
        <v>24</v>
      </c>
      <c r="D260" s="143">
        <f aca="true" t="shared" si="47" ref="D260:L260">SUM(D259)</f>
        <v>899</v>
      </c>
      <c r="E260" s="146">
        <f t="shared" si="47"/>
        <v>0</v>
      </c>
      <c r="F260" s="143">
        <f>SUM(F259)</f>
        <v>442</v>
      </c>
      <c r="G260" s="146">
        <f>SUM(G259)</f>
        <v>0</v>
      </c>
      <c r="H260" s="143">
        <f t="shared" si="47"/>
        <v>602</v>
      </c>
      <c r="I260" s="146">
        <f t="shared" si="47"/>
        <v>0</v>
      </c>
      <c r="J260" s="143">
        <f t="shared" si="47"/>
        <v>1056</v>
      </c>
      <c r="K260" s="146">
        <f>SUM(K259)</f>
        <v>0</v>
      </c>
      <c r="L260" s="143">
        <f t="shared" si="47"/>
        <v>1056</v>
      </c>
    </row>
    <row r="261" spans="1:12" ht="12.75">
      <c r="A261" s="7"/>
      <c r="B261" s="36"/>
      <c r="C261" s="31"/>
      <c r="D261" s="11"/>
      <c r="E261" s="75"/>
      <c r="F261" s="72"/>
      <c r="G261" s="75"/>
      <c r="H261" s="72"/>
      <c r="I261" s="75"/>
      <c r="J261" s="72"/>
      <c r="K261" s="75"/>
      <c r="L261" s="11"/>
    </row>
    <row r="262" spans="1:12" ht="12.75">
      <c r="A262" s="7"/>
      <c r="B262" s="51">
        <v>46</v>
      </c>
      <c r="C262" s="31" t="s">
        <v>28</v>
      </c>
      <c r="D262" s="11"/>
      <c r="E262" s="75"/>
      <c r="F262" s="72"/>
      <c r="G262" s="75"/>
      <c r="H262" s="72"/>
      <c r="I262" s="75"/>
      <c r="J262" s="72"/>
      <c r="K262" s="75"/>
      <c r="L262" s="11"/>
    </row>
    <row r="263" spans="1:12" ht="25.5">
      <c r="A263" s="7"/>
      <c r="B263" s="36" t="s">
        <v>136</v>
      </c>
      <c r="C263" s="31" t="s">
        <v>134</v>
      </c>
      <c r="D263" s="98">
        <v>525</v>
      </c>
      <c r="E263" s="112">
        <v>0</v>
      </c>
      <c r="F263" s="138">
        <v>292</v>
      </c>
      <c r="G263" s="112">
        <v>0</v>
      </c>
      <c r="H263" s="138">
        <v>1040</v>
      </c>
      <c r="I263" s="112">
        <v>0</v>
      </c>
      <c r="J263" s="138">
        <v>591</v>
      </c>
      <c r="K263" s="112">
        <v>0</v>
      </c>
      <c r="L263" s="98">
        <f>SUM(J263:K263)</f>
        <v>591</v>
      </c>
    </row>
    <row r="264" spans="1:12" ht="12.75">
      <c r="A264" s="7" t="s">
        <v>11</v>
      </c>
      <c r="B264" s="51">
        <v>46</v>
      </c>
      <c r="C264" s="31" t="s">
        <v>28</v>
      </c>
      <c r="D264" s="138">
        <f aca="true" t="shared" si="48" ref="D264:L264">SUM(D263:D263)</f>
        <v>525</v>
      </c>
      <c r="E264" s="115">
        <f t="shared" si="48"/>
        <v>0</v>
      </c>
      <c r="F264" s="138">
        <f>SUM(F263:F263)</f>
        <v>292</v>
      </c>
      <c r="G264" s="115">
        <f>SUM(G263:G263)</f>
        <v>0</v>
      </c>
      <c r="H264" s="138">
        <f t="shared" si="48"/>
        <v>1040</v>
      </c>
      <c r="I264" s="115">
        <f t="shared" si="48"/>
        <v>0</v>
      </c>
      <c r="J264" s="138">
        <f t="shared" si="48"/>
        <v>591</v>
      </c>
      <c r="K264" s="115">
        <f>SUM(K263:K263)</f>
        <v>0</v>
      </c>
      <c r="L264" s="138">
        <f t="shared" si="48"/>
        <v>591</v>
      </c>
    </row>
    <row r="265" spans="2:12" ht="12.75">
      <c r="B265" s="5"/>
      <c r="C265" s="4"/>
      <c r="D265" s="74"/>
      <c r="E265" s="73"/>
      <c r="F265" s="71"/>
      <c r="G265" s="73"/>
      <c r="H265" s="71"/>
      <c r="I265" s="73"/>
      <c r="J265" s="71"/>
      <c r="K265" s="73"/>
      <c r="L265" s="74"/>
    </row>
    <row r="266" spans="2:12" ht="12.75">
      <c r="B266" s="51">
        <v>47</v>
      </c>
      <c r="C266" s="4" t="s">
        <v>32</v>
      </c>
      <c r="D266" s="74"/>
      <c r="E266" s="73"/>
      <c r="F266" s="71"/>
      <c r="G266" s="73"/>
      <c r="H266" s="71"/>
      <c r="I266" s="73"/>
      <c r="J266" s="71"/>
      <c r="K266" s="73"/>
      <c r="L266" s="74"/>
    </row>
    <row r="267" spans="2:12" ht="25.5">
      <c r="B267" s="36" t="s">
        <v>137</v>
      </c>
      <c r="C267" s="31" t="s">
        <v>134</v>
      </c>
      <c r="D267" s="100">
        <v>319</v>
      </c>
      <c r="E267" s="113">
        <v>0</v>
      </c>
      <c r="F267" s="97">
        <v>292</v>
      </c>
      <c r="G267" s="113">
        <v>0</v>
      </c>
      <c r="H267" s="97">
        <v>536</v>
      </c>
      <c r="I267" s="113">
        <v>0</v>
      </c>
      <c r="J267" s="97">
        <v>582</v>
      </c>
      <c r="K267" s="113">
        <v>0</v>
      </c>
      <c r="L267" s="100">
        <f>SUM(J267:K267)</f>
        <v>582</v>
      </c>
    </row>
    <row r="268" spans="1:12" ht="12.75">
      <c r="A268" s="7" t="s">
        <v>11</v>
      </c>
      <c r="B268" s="51">
        <v>47</v>
      </c>
      <c r="C268" s="31" t="s">
        <v>32</v>
      </c>
      <c r="D268" s="143">
        <f aca="true" t="shared" si="49" ref="D268:L268">SUM(D267)</f>
        <v>319</v>
      </c>
      <c r="E268" s="146">
        <f t="shared" si="49"/>
        <v>0</v>
      </c>
      <c r="F268" s="143">
        <f>SUM(F267)</f>
        <v>292</v>
      </c>
      <c r="G268" s="146">
        <f>SUM(G267)</f>
        <v>0</v>
      </c>
      <c r="H268" s="143">
        <f t="shared" si="49"/>
        <v>536</v>
      </c>
      <c r="I268" s="146">
        <f t="shared" si="49"/>
        <v>0</v>
      </c>
      <c r="J268" s="143">
        <f t="shared" si="49"/>
        <v>582</v>
      </c>
      <c r="K268" s="146">
        <f>SUM(K267)</f>
        <v>0</v>
      </c>
      <c r="L268" s="143">
        <f t="shared" si="49"/>
        <v>582</v>
      </c>
    </row>
    <row r="269" spans="1:12" ht="12.75">
      <c r="A269" s="7"/>
      <c r="B269" s="51"/>
      <c r="C269" s="31"/>
      <c r="D269" s="11"/>
      <c r="E269" s="75"/>
      <c r="F269" s="72"/>
      <c r="G269" s="75"/>
      <c r="H269" s="72"/>
      <c r="I269" s="11"/>
      <c r="J269" s="72"/>
      <c r="K269" s="75"/>
      <c r="L269" s="11"/>
    </row>
    <row r="270" spans="2:12" ht="12.75">
      <c r="B270" s="51">
        <v>48</v>
      </c>
      <c r="C270" s="4" t="s">
        <v>38</v>
      </c>
      <c r="D270" s="74"/>
      <c r="E270" s="74"/>
      <c r="F270" s="71"/>
      <c r="G270" s="74"/>
      <c r="H270" s="71"/>
      <c r="I270" s="74"/>
      <c r="J270" s="71"/>
      <c r="K270" s="74"/>
      <c r="L270" s="74"/>
    </row>
    <row r="271" spans="2:12" ht="25.5">
      <c r="B271" s="5" t="s">
        <v>138</v>
      </c>
      <c r="C271" s="4" t="s">
        <v>134</v>
      </c>
      <c r="D271" s="100">
        <v>142</v>
      </c>
      <c r="E271" s="113">
        <v>0</v>
      </c>
      <c r="F271" s="97">
        <v>55</v>
      </c>
      <c r="G271" s="113">
        <v>0</v>
      </c>
      <c r="H271" s="97">
        <v>108</v>
      </c>
      <c r="I271" s="113">
        <v>0</v>
      </c>
      <c r="J271" s="97">
        <v>108</v>
      </c>
      <c r="K271" s="113">
        <v>0</v>
      </c>
      <c r="L271" s="100">
        <f>SUM(J271:K271)</f>
        <v>108</v>
      </c>
    </row>
    <row r="272" spans="1:12" ht="12.75">
      <c r="A272" s="15" t="s">
        <v>11</v>
      </c>
      <c r="B272" s="51">
        <v>48</v>
      </c>
      <c r="C272" s="4" t="s">
        <v>38</v>
      </c>
      <c r="D272" s="143">
        <f aca="true" t="shared" si="50" ref="D272:L272">SUM(D271)</f>
        <v>142</v>
      </c>
      <c r="E272" s="146">
        <f t="shared" si="50"/>
        <v>0</v>
      </c>
      <c r="F272" s="143">
        <f>SUM(F271)</f>
        <v>55</v>
      </c>
      <c r="G272" s="146">
        <f>SUM(G271)</f>
        <v>0</v>
      </c>
      <c r="H272" s="143">
        <f t="shared" si="50"/>
        <v>108</v>
      </c>
      <c r="I272" s="146">
        <f t="shared" si="50"/>
        <v>0</v>
      </c>
      <c r="J272" s="143">
        <f t="shared" si="50"/>
        <v>108</v>
      </c>
      <c r="K272" s="146">
        <f>SUM(K271)</f>
        <v>0</v>
      </c>
      <c r="L272" s="143">
        <f t="shared" si="50"/>
        <v>108</v>
      </c>
    </row>
    <row r="273" spans="1:12" ht="12.75">
      <c r="A273" s="7" t="s">
        <v>11</v>
      </c>
      <c r="B273" s="37">
        <v>70</v>
      </c>
      <c r="C273" s="7" t="s">
        <v>280</v>
      </c>
      <c r="D273" s="143">
        <f aca="true" t="shared" si="51" ref="D273:L273">D272+D268+D264+D260+D256+D252</f>
        <v>20171</v>
      </c>
      <c r="E273" s="146">
        <f t="shared" si="51"/>
        <v>0</v>
      </c>
      <c r="F273" s="143">
        <f t="shared" si="51"/>
        <v>6396</v>
      </c>
      <c r="G273" s="146">
        <f t="shared" si="51"/>
        <v>0</v>
      </c>
      <c r="H273" s="143">
        <f t="shared" si="51"/>
        <v>10006</v>
      </c>
      <c r="I273" s="146">
        <f t="shared" si="51"/>
        <v>0</v>
      </c>
      <c r="J273" s="143">
        <f t="shared" si="51"/>
        <v>11049</v>
      </c>
      <c r="K273" s="146">
        <f t="shared" si="51"/>
        <v>0</v>
      </c>
      <c r="L273" s="143">
        <f t="shared" si="51"/>
        <v>11049</v>
      </c>
    </row>
    <row r="274" spans="1:12" ht="12.75">
      <c r="A274" s="7"/>
      <c r="B274" s="37"/>
      <c r="C274" s="7"/>
      <c r="D274" s="11"/>
      <c r="E274" s="99"/>
      <c r="F274" s="11"/>
      <c r="G274" s="99"/>
      <c r="H274" s="11"/>
      <c r="I274" s="99"/>
      <c r="J274" s="11"/>
      <c r="K274" s="99"/>
      <c r="L274" s="11"/>
    </row>
    <row r="275" spans="2:12" ht="12.75">
      <c r="B275" s="6">
        <v>71</v>
      </c>
      <c r="C275" s="4" t="s">
        <v>139</v>
      </c>
      <c r="D275" s="71"/>
      <c r="E275" s="71"/>
      <c r="F275" s="71"/>
      <c r="G275" s="71"/>
      <c r="H275" s="71"/>
      <c r="I275" s="71"/>
      <c r="J275" s="71"/>
      <c r="K275" s="71"/>
      <c r="L275" s="71"/>
    </row>
    <row r="276" spans="2:12" ht="12.75">
      <c r="B276" s="6">
        <v>44</v>
      </c>
      <c r="C276" s="4" t="s">
        <v>16</v>
      </c>
      <c r="D276" s="71"/>
      <c r="E276" s="71"/>
      <c r="F276" s="71"/>
      <c r="G276" s="71"/>
      <c r="H276" s="71"/>
      <c r="I276" s="71"/>
      <c r="J276" s="71"/>
      <c r="K276" s="71"/>
      <c r="L276" s="71"/>
    </row>
    <row r="277" spans="1:12" ht="25.5">
      <c r="A277" s="7"/>
      <c r="B277" s="36" t="s">
        <v>141</v>
      </c>
      <c r="C277" s="4" t="s">
        <v>142</v>
      </c>
      <c r="D277" s="97">
        <v>499</v>
      </c>
      <c r="E277" s="113">
        <v>0</v>
      </c>
      <c r="F277" s="97">
        <v>312</v>
      </c>
      <c r="G277" s="113">
        <v>0</v>
      </c>
      <c r="H277" s="97">
        <v>998</v>
      </c>
      <c r="I277" s="113">
        <v>0</v>
      </c>
      <c r="J277" s="97">
        <v>363</v>
      </c>
      <c r="K277" s="113">
        <v>0</v>
      </c>
      <c r="L277" s="100">
        <f>SUM(J277:K277)</f>
        <v>363</v>
      </c>
    </row>
    <row r="278" spans="1:12" ht="12.75">
      <c r="A278" s="7" t="s">
        <v>11</v>
      </c>
      <c r="B278" s="37">
        <v>44</v>
      </c>
      <c r="C278" s="31" t="s">
        <v>16</v>
      </c>
      <c r="D278" s="145">
        <f aca="true" t="shared" si="52" ref="D278:L278">SUM(D277:D277)</f>
        <v>499</v>
      </c>
      <c r="E278" s="144">
        <f t="shared" si="52"/>
        <v>0</v>
      </c>
      <c r="F278" s="145">
        <f>SUM(F277:F277)</f>
        <v>312</v>
      </c>
      <c r="G278" s="144">
        <f>SUM(G277:G277)</f>
        <v>0</v>
      </c>
      <c r="H278" s="145">
        <f t="shared" si="52"/>
        <v>998</v>
      </c>
      <c r="I278" s="144">
        <f t="shared" si="52"/>
        <v>0</v>
      </c>
      <c r="J278" s="145">
        <f t="shared" si="52"/>
        <v>363</v>
      </c>
      <c r="K278" s="144">
        <f>SUM(K277:K277)</f>
        <v>0</v>
      </c>
      <c r="L278" s="145">
        <f t="shared" si="52"/>
        <v>363</v>
      </c>
    </row>
    <row r="279" spans="2:12" ht="12.75">
      <c r="B279" s="36"/>
      <c r="C279" s="31"/>
      <c r="D279" s="11"/>
      <c r="E279" s="11"/>
      <c r="F279" s="130"/>
      <c r="G279" s="128"/>
      <c r="H279" s="72"/>
      <c r="I279" s="11"/>
      <c r="J279" s="72"/>
      <c r="K279" s="128"/>
      <c r="L279" s="128"/>
    </row>
    <row r="280" spans="2:12" ht="12.75">
      <c r="B280" s="6">
        <v>45</v>
      </c>
      <c r="C280" s="31" t="s">
        <v>24</v>
      </c>
      <c r="D280" s="11"/>
      <c r="E280" s="11"/>
      <c r="F280" s="72"/>
      <c r="G280" s="11"/>
      <c r="H280" s="72"/>
      <c r="I280" s="11"/>
      <c r="J280" s="72"/>
      <c r="K280" s="11"/>
      <c r="L280" s="11"/>
    </row>
    <row r="281" spans="2:12" ht="25.5">
      <c r="B281" s="5" t="s">
        <v>143</v>
      </c>
      <c r="C281" s="4" t="s">
        <v>140</v>
      </c>
      <c r="D281" s="99">
        <v>2539</v>
      </c>
      <c r="E281" s="110">
        <v>0</v>
      </c>
      <c r="F281" s="101">
        <v>1350</v>
      </c>
      <c r="G281" s="110">
        <v>0</v>
      </c>
      <c r="H281" s="101">
        <v>3492</v>
      </c>
      <c r="I281" s="110">
        <v>0</v>
      </c>
      <c r="J281" s="101">
        <v>2661</v>
      </c>
      <c r="K281" s="110">
        <v>0</v>
      </c>
      <c r="L281" s="99">
        <f>SUM(J281:K281)</f>
        <v>2661</v>
      </c>
    </row>
    <row r="282" spans="1:12" ht="12.75">
      <c r="A282" s="15" t="s">
        <v>11</v>
      </c>
      <c r="B282" s="6">
        <v>45</v>
      </c>
      <c r="C282" s="31" t="s">
        <v>24</v>
      </c>
      <c r="D282" s="145">
        <f aca="true" t="shared" si="53" ref="D282:L282">SUM(D281:D281)</f>
        <v>2539</v>
      </c>
      <c r="E282" s="144">
        <f t="shared" si="53"/>
        <v>0</v>
      </c>
      <c r="F282" s="145">
        <f>SUM(F281:F281)</f>
        <v>1350</v>
      </c>
      <c r="G282" s="144">
        <f>SUM(G281:G281)</f>
        <v>0</v>
      </c>
      <c r="H282" s="145">
        <f t="shared" si="53"/>
        <v>3492</v>
      </c>
      <c r="I282" s="144">
        <f t="shared" si="53"/>
        <v>0</v>
      </c>
      <c r="J282" s="145">
        <f t="shared" si="53"/>
        <v>2661</v>
      </c>
      <c r="K282" s="144">
        <f>SUM(K281:K281)</f>
        <v>0</v>
      </c>
      <c r="L282" s="145">
        <f t="shared" si="53"/>
        <v>2661</v>
      </c>
    </row>
    <row r="283" spans="2:12" ht="12.75">
      <c r="B283" s="36"/>
      <c r="C283" s="31"/>
      <c r="D283" s="11"/>
      <c r="E283" s="75"/>
      <c r="F283" s="72"/>
      <c r="G283" s="75"/>
      <c r="H283" s="72"/>
      <c r="I283" s="75"/>
      <c r="J283" s="72"/>
      <c r="K283" s="75"/>
      <c r="L283" s="11"/>
    </row>
    <row r="284" spans="2:12" ht="12.75">
      <c r="B284" s="6">
        <v>46</v>
      </c>
      <c r="C284" s="31" t="s">
        <v>28</v>
      </c>
      <c r="D284" s="11"/>
      <c r="E284" s="75"/>
      <c r="F284" s="72"/>
      <c r="G284" s="75"/>
      <c r="H284" s="72"/>
      <c r="I284" s="75"/>
      <c r="J284" s="72"/>
      <c r="K284" s="75"/>
      <c r="L284" s="11"/>
    </row>
    <row r="285" spans="1:12" ht="25.5">
      <c r="A285" s="7"/>
      <c r="B285" s="36" t="s">
        <v>144</v>
      </c>
      <c r="C285" s="31" t="s">
        <v>140</v>
      </c>
      <c r="D285" s="99">
        <v>1022</v>
      </c>
      <c r="E285" s="110">
        <v>0</v>
      </c>
      <c r="F285" s="101">
        <v>511</v>
      </c>
      <c r="G285" s="110">
        <v>0</v>
      </c>
      <c r="H285" s="101">
        <v>511</v>
      </c>
      <c r="I285" s="110">
        <v>0</v>
      </c>
      <c r="J285" s="101">
        <v>1054</v>
      </c>
      <c r="K285" s="110">
        <v>0</v>
      </c>
      <c r="L285" s="99">
        <f>SUM(J285:K285)</f>
        <v>1054</v>
      </c>
    </row>
    <row r="286" spans="1:12" ht="12.75">
      <c r="A286" s="7" t="s">
        <v>11</v>
      </c>
      <c r="B286" s="37">
        <v>46</v>
      </c>
      <c r="C286" s="31" t="s">
        <v>28</v>
      </c>
      <c r="D286" s="143">
        <f aca="true" t="shared" si="54" ref="D286:L286">SUM(D285:D285)</f>
        <v>1022</v>
      </c>
      <c r="E286" s="146">
        <f t="shared" si="54"/>
        <v>0</v>
      </c>
      <c r="F286" s="143">
        <f>SUM(F285:F285)</f>
        <v>511</v>
      </c>
      <c r="G286" s="146">
        <f>SUM(G285:G285)</f>
        <v>0</v>
      </c>
      <c r="H286" s="143">
        <f t="shared" si="54"/>
        <v>511</v>
      </c>
      <c r="I286" s="146">
        <f t="shared" si="54"/>
        <v>0</v>
      </c>
      <c r="J286" s="143">
        <f t="shared" si="54"/>
        <v>1054</v>
      </c>
      <c r="K286" s="146">
        <f>SUM(K285:K285)</f>
        <v>0</v>
      </c>
      <c r="L286" s="143">
        <f t="shared" si="54"/>
        <v>1054</v>
      </c>
    </row>
    <row r="287" spans="1:12" ht="12.75">
      <c r="A287" s="7"/>
      <c r="B287" s="36"/>
      <c r="C287" s="31"/>
      <c r="D287" s="11"/>
      <c r="E287" s="75"/>
      <c r="F287" s="72"/>
      <c r="G287" s="75"/>
      <c r="H287" s="72"/>
      <c r="I287" s="75"/>
      <c r="J287" s="72"/>
      <c r="K287" s="75"/>
      <c r="L287" s="11"/>
    </row>
    <row r="288" spans="1:12" ht="12.75">
      <c r="A288" s="7"/>
      <c r="B288" s="37">
        <v>47</v>
      </c>
      <c r="C288" s="31" t="s">
        <v>32</v>
      </c>
      <c r="D288" s="11"/>
      <c r="E288" s="75"/>
      <c r="F288" s="72"/>
      <c r="G288" s="75"/>
      <c r="H288" s="72"/>
      <c r="I288" s="75"/>
      <c r="J288" s="72"/>
      <c r="K288" s="75"/>
      <c r="L288" s="11"/>
    </row>
    <row r="289" spans="1:12" ht="25.5">
      <c r="A289" s="35"/>
      <c r="B289" s="140" t="s">
        <v>145</v>
      </c>
      <c r="C289" s="64" t="s">
        <v>146</v>
      </c>
      <c r="D289" s="98">
        <v>126</v>
      </c>
      <c r="E289" s="112">
        <v>0</v>
      </c>
      <c r="F289" s="138">
        <v>54</v>
      </c>
      <c r="G289" s="112">
        <v>0</v>
      </c>
      <c r="H289" s="138">
        <v>108</v>
      </c>
      <c r="I289" s="112">
        <v>0</v>
      </c>
      <c r="J289" s="138">
        <v>108</v>
      </c>
      <c r="K289" s="112">
        <v>0</v>
      </c>
      <c r="L289" s="98">
        <f>SUM(J289:K289)</f>
        <v>108</v>
      </c>
    </row>
    <row r="290" spans="1:12" ht="12.75">
      <c r="A290" s="7" t="s">
        <v>11</v>
      </c>
      <c r="B290" s="37">
        <v>47</v>
      </c>
      <c r="C290" s="31" t="s">
        <v>32</v>
      </c>
      <c r="D290" s="138">
        <f aca="true" t="shared" si="55" ref="D290:L290">D289</f>
        <v>126</v>
      </c>
      <c r="E290" s="115">
        <f t="shared" si="55"/>
        <v>0</v>
      </c>
      <c r="F290" s="138">
        <f>F289</f>
        <v>54</v>
      </c>
      <c r="G290" s="115">
        <f>G289</f>
        <v>0</v>
      </c>
      <c r="H290" s="138">
        <f t="shared" si="55"/>
        <v>108</v>
      </c>
      <c r="I290" s="115">
        <f t="shared" si="55"/>
        <v>0</v>
      </c>
      <c r="J290" s="138">
        <f t="shared" si="55"/>
        <v>108</v>
      </c>
      <c r="K290" s="115">
        <f>K289</f>
        <v>0</v>
      </c>
      <c r="L290" s="138">
        <f t="shared" si="55"/>
        <v>108</v>
      </c>
    </row>
    <row r="291" spans="2:12" ht="12.75">
      <c r="B291" s="36"/>
      <c r="C291" s="31"/>
      <c r="D291" s="11"/>
      <c r="E291" s="75"/>
      <c r="F291" s="72"/>
      <c r="G291" s="75"/>
      <c r="H291" s="72"/>
      <c r="I291" s="75"/>
      <c r="J291" s="72"/>
      <c r="K291" s="75"/>
      <c r="L291" s="11"/>
    </row>
    <row r="292" spans="2:12" ht="12.75">
      <c r="B292" s="6">
        <v>48</v>
      </c>
      <c r="C292" s="31" t="s">
        <v>38</v>
      </c>
      <c r="D292" s="11"/>
      <c r="E292" s="75"/>
      <c r="F292" s="72"/>
      <c r="G292" s="75"/>
      <c r="H292" s="72"/>
      <c r="I292" s="75"/>
      <c r="J292" s="72"/>
      <c r="K292" s="75"/>
      <c r="L292" s="11"/>
    </row>
    <row r="293" spans="2:12" ht="25.5">
      <c r="B293" s="5" t="s">
        <v>147</v>
      </c>
      <c r="C293" s="4" t="s">
        <v>140</v>
      </c>
      <c r="D293" s="99">
        <v>671</v>
      </c>
      <c r="E293" s="110">
        <v>0</v>
      </c>
      <c r="F293" s="101">
        <v>151</v>
      </c>
      <c r="G293" s="110">
        <v>0</v>
      </c>
      <c r="H293" s="101">
        <v>156</v>
      </c>
      <c r="I293" s="110">
        <v>0</v>
      </c>
      <c r="J293" s="101">
        <v>155</v>
      </c>
      <c r="K293" s="110">
        <v>0</v>
      </c>
      <c r="L293" s="99">
        <f>SUM(J293:K293)</f>
        <v>155</v>
      </c>
    </row>
    <row r="294" spans="1:12" ht="12.75">
      <c r="A294" s="15" t="s">
        <v>11</v>
      </c>
      <c r="B294" s="6">
        <v>48</v>
      </c>
      <c r="C294" s="31" t="s">
        <v>38</v>
      </c>
      <c r="D294" s="143">
        <f aca="true" t="shared" si="56" ref="D294:L294">SUM(D293:D293)</f>
        <v>671</v>
      </c>
      <c r="E294" s="146">
        <f t="shared" si="56"/>
        <v>0</v>
      </c>
      <c r="F294" s="143">
        <f>SUM(F293:F293)</f>
        <v>151</v>
      </c>
      <c r="G294" s="146">
        <f>SUM(G293:G293)</f>
        <v>0</v>
      </c>
      <c r="H294" s="143">
        <f t="shared" si="56"/>
        <v>156</v>
      </c>
      <c r="I294" s="146">
        <f t="shared" si="56"/>
        <v>0</v>
      </c>
      <c r="J294" s="143">
        <f t="shared" si="56"/>
        <v>155</v>
      </c>
      <c r="K294" s="146">
        <f>SUM(K293:K293)</f>
        <v>0</v>
      </c>
      <c r="L294" s="143">
        <f t="shared" si="56"/>
        <v>155</v>
      </c>
    </row>
    <row r="295" spans="1:12" ht="12.75">
      <c r="A295" s="7" t="s">
        <v>11</v>
      </c>
      <c r="B295" s="37">
        <v>71</v>
      </c>
      <c r="C295" s="31" t="s">
        <v>139</v>
      </c>
      <c r="D295" s="143">
        <f aca="true" t="shared" si="57" ref="D295:L295">D294+D290+D286+D282+D278</f>
        <v>4857</v>
      </c>
      <c r="E295" s="146">
        <f t="shared" si="57"/>
        <v>0</v>
      </c>
      <c r="F295" s="143">
        <f>F294+F290+F286+F282+F278</f>
        <v>2378</v>
      </c>
      <c r="G295" s="146">
        <f>G294+G290+G286+G282+G278</f>
        <v>0</v>
      </c>
      <c r="H295" s="143">
        <f t="shared" si="57"/>
        <v>5265</v>
      </c>
      <c r="I295" s="146">
        <f t="shared" si="57"/>
        <v>0</v>
      </c>
      <c r="J295" s="143">
        <f t="shared" si="57"/>
        <v>4341</v>
      </c>
      <c r="K295" s="146">
        <f>K294+K290+K286+K282+K278</f>
        <v>0</v>
      </c>
      <c r="L295" s="143">
        <f t="shared" si="57"/>
        <v>4341</v>
      </c>
    </row>
    <row r="296" spans="1:12" ht="12.75">
      <c r="A296" s="7"/>
      <c r="B296" s="37"/>
      <c r="C296" s="3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25.5">
      <c r="A297" s="7"/>
      <c r="B297" s="37">
        <v>72</v>
      </c>
      <c r="C297" s="31" t="s">
        <v>148</v>
      </c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25.5">
      <c r="A298" s="7"/>
      <c r="B298" s="36" t="s">
        <v>247</v>
      </c>
      <c r="C298" s="31" t="s">
        <v>248</v>
      </c>
      <c r="D298" s="114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f>SUM(J298:K298)</f>
        <v>0</v>
      </c>
    </row>
    <row r="299" spans="1:12" ht="38.25">
      <c r="A299" s="7"/>
      <c r="B299" s="36" t="s">
        <v>149</v>
      </c>
      <c r="C299" s="31" t="s">
        <v>289</v>
      </c>
      <c r="D299" s="99">
        <v>43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f>SUM(J299:K299)</f>
        <v>0</v>
      </c>
    </row>
    <row r="300" spans="1:12" ht="25.5">
      <c r="A300" s="15" t="s">
        <v>11</v>
      </c>
      <c r="B300" s="6">
        <v>72</v>
      </c>
      <c r="C300" s="4" t="s">
        <v>148</v>
      </c>
      <c r="D300" s="143">
        <f aca="true" t="shared" si="58" ref="D300:L300">SUM(D298:D299)</f>
        <v>43</v>
      </c>
      <c r="E300" s="146">
        <f t="shared" si="58"/>
        <v>0</v>
      </c>
      <c r="F300" s="146">
        <f>SUM(F298:F299)</f>
        <v>0</v>
      </c>
      <c r="G300" s="146">
        <f>SUM(G298:G299)</f>
        <v>0</v>
      </c>
      <c r="H300" s="146">
        <f t="shared" si="58"/>
        <v>0</v>
      </c>
      <c r="I300" s="146">
        <f t="shared" si="58"/>
        <v>0</v>
      </c>
      <c r="J300" s="146">
        <f t="shared" si="58"/>
        <v>0</v>
      </c>
      <c r="K300" s="146">
        <f>SUM(K298:K299)</f>
        <v>0</v>
      </c>
      <c r="L300" s="146">
        <f t="shared" si="58"/>
        <v>0</v>
      </c>
    </row>
    <row r="301" spans="1:12" ht="12.75">
      <c r="A301" s="7" t="s">
        <v>11</v>
      </c>
      <c r="B301" s="54">
        <v>1.102</v>
      </c>
      <c r="C301" s="32" t="s">
        <v>114</v>
      </c>
      <c r="D301" s="143">
        <f aca="true" t="shared" si="59" ref="D301:L301">D273+D295+D300+D243</f>
        <v>25071</v>
      </c>
      <c r="E301" s="143">
        <f t="shared" si="59"/>
        <v>17393</v>
      </c>
      <c r="F301" s="143">
        <f t="shared" si="59"/>
        <v>8774</v>
      </c>
      <c r="G301" s="143">
        <f t="shared" si="59"/>
        <v>17937</v>
      </c>
      <c r="H301" s="143">
        <f t="shared" si="59"/>
        <v>15271</v>
      </c>
      <c r="I301" s="143">
        <f t="shared" si="59"/>
        <v>17937</v>
      </c>
      <c r="J301" s="143">
        <f t="shared" si="59"/>
        <v>15390</v>
      </c>
      <c r="K301" s="143">
        <f t="shared" si="59"/>
        <v>17440</v>
      </c>
      <c r="L301" s="143">
        <f t="shared" si="59"/>
        <v>32830</v>
      </c>
    </row>
    <row r="302" spans="2:12" ht="12.75">
      <c r="B302" s="40"/>
      <c r="C302" s="30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2:12" ht="12.75">
      <c r="B303" s="46">
        <v>1.105</v>
      </c>
      <c r="C303" s="30" t="s">
        <v>150</v>
      </c>
      <c r="D303" s="71"/>
      <c r="E303" s="71"/>
      <c r="F303" s="71"/>
      <c r="G303" s="71"/>
      <c r="H303" s="71"/>
      <c r="I303" s="71"/>
      <c r="J303" s="71"/>
      <c r="K303" s="71"/>
      <c r="L303" s="71"/>
    </row>
    <row r="304" spans="2:12" ht="12.75">
      <c r="B304" s="37">
        <v>73</v>
      </c>
      <c r="C304" s="4" t="s">
        <v>151</v>
      </c>
      <c r="D304" s="71"/>
      <c r="E304" s="71"/>
      <c r="F304" s="71"/>
      <c r="G304" s="71"/>
      <c r="H304" s="71"/>
      <c r="I304" s="71"/>
      <c r="J304" s="71"/>
      <c r="K304" s="71"/>
      <c r="L304" s="71"/>
    </row>
    <row r="305" spans="2:12" ht="12.75">
      <c r="B305" s="37">
        <v>45</v>
      </c>
      <c r="C305" s="4" t="s">
        <v>24</v>
      </c>
      <c r="D305" s="71"/>
      <c r="E305" s="71"/>
      <c r="F305" s="71"/>
      <c r="G305" s="71"/>
      <c r="H305" s="71"/>
      <c r="I305" s="71"/>
      <c r="J305" s="71"/>
      <c r="K305" s="71"/>
      <c r="L305" s="71"/>
    </row>
    <row r="306" spans="2:12" ht="25.5">
      <c r="B306" s="5" t="s">
        <v>152</v>
      </c>
      <c r="C306" s="4" t="s">
        <v>18</v>
      </c>
      <c r="D306" s="114">
        <v>0</v>
      </c>
      <c r="E306" s="100">
        <v>6948</v>
      </c>
      <c r="F306" s="113">
        <v>0</v>
      </c>
      <c r="G306" s="100">
        <v>6282</v>
      </c>
      <c r="H306" s="113">
        <v>0</v>
      </c>
      <c r="I306" s="100">
        <v>7392</v>
      </c>
      <c r="J306" s="113">
        <v>0</v>
      </c>
      <c r="K306" s="100">
        <v>9760</v>
      </c>
      <c r="L306" s="100">
        <f>SUM(J306:K306)</f>
        <v>9760</v>
      </c>
    </row>
    <row r="307" spans="1:12" ht="25.5">
      <c r="A307" s="7"/>
      <c r="B307" s="5" t="s">
        <v>153</v>
      </c>
      <c r="C307" s="4" t="s">
        <v>20</v>
      </c>
      <c r="D307" s="114">
        <v>0</v>
      </c>
      <c r="E307" s="82">
        <v>64</v>
      </c>
      <c r="F307" s="113">
        <v>0</v>
      </c>
      <c r="G307" s="100">
        <v>59</v>
      </c>
      <c r="H307" s="113">
        <v>0</v>
      </c>
      <c r="I307" s="100">
        <v>59</v>
      </c>
      <c r="J307" s="113">
        <v>0</v>
      </c>
      <c r="K307" s="100">
        <v>65</v>
      </c>
      <c r="L307" s="100">
        <f>SUM(J307:K307)</f>
        <v>65</v>
      </c>
    </row>
    <row r="308" spans="1:12" ht="25.5">
      <c r="A308" s="7"/>
      <c r="B308" s="36" t="s">
        <v>154</v>
      </c>
      <c r="C308" s="31" t="s">
        <v>23</v>
      </c>
      <c r="D308" s="114">
        <v>0</v>
      </c>
      <c r="E308" s="100">
        <v>125</v>
      </c>
      <c r="F308" s="113">
        <v>0</v>
      </c>
      <c r="G308" s="100">
        <v>150</v>
      </c>
      <c r="H308" s="113">
        <v>0</v>
      </c>
      <c r="I308" s="100">
        <v>150</v>
      </c>
      <c r="J308" s="113">
        <v>0</v>
      </c>
      <c r="K308" s="100">
        <v>165</v>
      </c>
      <c r="L308" s="100">
        <f>SUM(J308:K308)</f>
        <v>165</v>
      </c>
    </row>
    <row r="309" spans="1:12" ht="25.5">
      <c r="A309" s="7"/>
      <c r="B309" s="36" t="s">
        <v>155</v>
      </c>
      <c r="C309" s="31" t="s">
        <v>283</v>
      </c>
      <c r="D309" s="112">
        <v>0</v>
      </c>
      <c r="E309" s="98">
        <v>1489</v>
      </c>
      <c r="F309" s="112">
        <v>0</v>
      </c>
      <c r="G309" s="98">
        <v>1661</v>
      </c>
      <c r="H309" s="112">
        <v>0</v>
      </c>
      <c r="I309" s="98">
        <v>1661</v>
      </c>
      <c r="J309" s="112">
        <v>0</v>
      </c>
      <c r="K309" s="98">
        <v>3281</v>
      </c>
      <c r="L309" s="98">
        <f>SUM(J309:K309)</f>
        <v>3281</v>
      </c>
    </row>
    <row r="310" spans="1:12" ht="12.75">
      <c r="A310" s="7" t="s">
        <v>11</v>
      </c>
      <c r="B310" s="37">
        <v>73</v>
      </c>
      <c r="C310" s="31" t="s">
        <v>151</v>
      </c>
      <c r="D310" s="112">
        <f aca="true" t="shared" si="60" ref="D310:L310">SUM(D306:D309)</f>
        <v>0</v>
      </c>
      <c r="E310" s="98">
        <f>SUM(E306:E309)</f>
        <v>8626</v>
      </c>
      <c r="F310" s="112">
        <f>SUM(F306:F309)</f>
        <v>0</v>
      </c>
      <c r="G310" s="98">
        <f>SUM(G306:G309)</f>
        <v>8152</v>
      </c>
      <c r="H310" s="112">
        <f t="shared" si="60"/>
        <v>0</v>
      </c>
      <c r="I310" s="98">
        <f t="shared" si="60"/>
        <v>9262</v>
      </c>
      <c r="J310" s="112">
        <f t="shared" si="60"/>
        <v>0</v>
      </c>
      <c r="K310" s="98">
        <f t="shared" si="60"/>
        <v>13271</v>
      </c>
      <c r="L310" s="98">
        <f t="shared" si="60"/>
        <v>13271</v>
      </c>
    </row>
    <row r="311" spans="1:12" ht="12.75">
      <c r="A311" s="7" t="s">
        <v>11</v>
      </c>
      <c r="B311" s="54">
        <v>1.105</v>
      </c>
      <c r="C311" s="32" t="s">
        <v>150</v>
      </c>
      <c r="D311" s="146">
        <f aca="true" t="shared" si="61" ref="D311:L311">D310</f>
        <v>0</v>
      </c>
      <c r="E311" s="143">
        <f t="shared" si="61"/>
        <v>8626</v>
      </c>
      <c r="F311" s="146">
        <f>F310</f>
        <v>0</v>
      </c>
      <c r="G311" s="143">
        <f>G310</f>
        <v>8152</v>
      </c>
      <c r="H311" s="146">
        <f t="shared" si="61"/>
        <v>0</v>
      </c>
      <c r="I311" s="143">
        <f t="shared" si="61"/>
        <v>9262</v>
      </c>
      <c r="J311" s="146">
        <f t="shared" si="61"/>
        <v>0</v>
      </c>
      <c r="K311" s="143">
        <f t="shared" si="61"/>
        <v>13271</v>
      </c>
      <c r="L311" s="143">
        <f t="shared" si="61"/>
        <v>13271</v>
      </c>
    </row>
    <row r="312" spans="2:12" ht="12.75">
      <c r="B312" s="45"/>
      <c r="C312" s="32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7"/>
      <c r="B313" s="54">
        <v>1.8</v>
      </c>
      <c r="C313" s="32" t="s">
        <v>48</v>
      </c>
      <c r="D313" s="71"/>
      <c r="E313" s="71"/>
      <c r="F313" s="71"/>
      <c r="G313" s="71"/>
      <c r="H313" s="71"/>
      <c r="I313" s="71"/>
      <c r="J313" s="71"/>
      <c r="K313" s="71"/>
      <c r="L313" s="71"/>
    </row>
    <row r="314" spans="2:12" ht="12.75">
      <c r="B314" s="37">
        <v>44</v>
      </c>
      <c r="C314" s="4" t="s">
        <v>16</v>
      </c>
      <c r="D314" s="71"/>
      <c r="E314" s="71"/>
      <c r="F314" s="71"/>
      <c r="G314" s="71"/>
      <c r="H314" s="71"/>
      <c r="I314" s="71"/>
      <c r="J314" s="71"/>
      <c r="K314" s="71"/>
      <c r="L314" s="71"/>
    </row>
    <row r="315" spans="2:12" ht="12.75">
      <c r="B315" s="5" t="s">
        <v>157</v>
      </c>
      <c r="C315" s="4" t="s">
        <v>60</v>
      </c>
      <c r="D315" s="100">
        <v>10298</v>
      </c>
      <c r="E315" s="114">
        <v>0</v>
      </c>
      <c r="F315" s="100">
        <v>3276</v>
      </c>
      <c r="G315" s="113">
        <v>0</v>
      </c>
      <c r="H315" s="100">
        <v>10795</v>
      </c>
      <c r="I315" s="113">
        <v>0</v>
      </c>
      <c r="J315" s="100">
        <v>6000</v>
      </c>
      <c r="K315" s="113">
        <v>0</v>
      </c>
      <c r="L315" s="100">
        <f>SUM(J315:K315)</f>
        <v>6000</v>
      </c>
    </row>
    <row r="316" spans="1:12" ht="12.75">
      <c r="A316" s="7" t="s">
        <v>11</v>
      </c>
      <c r="B316" s="54">
        <v>1.8</v>
      </c>
      <c r="C316" s="32" t="s">
        <v>48</v>
      </c>
      <c r="D316" s="143">
        <f aca="true" t="shared" si="62" ref="D316:L316">SUM(D315,D314:D314)</f>
        <v>10298</v>
      </c>
      <c r="E316" s="146">
        <f t="shared" si="62"/>
        <v>0</v>
      </c>
      <c r="F316" s="143">
        <f>SUM(F315,F314:F314)</f>
        <v>3276</v>
      </c>
      <c r="G316" s="146">
        <f>SUM(G315,G314:G314)</f>
        <v>0</v>
      </c>
      <c r="H316" s="143">
        <f t="shared" si="62"/>
        <v>10795</v>
      </c>
      <c r="I316" s="146">
        <f t="shared" si="62"/>
        <v>0</v>
      </c>
      <c r="J316" s="143">
        <f t="shared" si="62"/>
        <v>6000</v>
      </c>
      <c r="K316" s="146">
        <f t="shared" si="62"/>
        <v>0</v>
      </c>
      <c r="L316" s="143">
        <f t="shared" si="62"/>
        <v>6000</v>
      </c>
    </row>
    <row r="317" spans="1:12" ht="12.75">
      <c r="A317" s="7" t="s">
        <v>11</v>
      </c>
      <c r="B317" s="55">
        <v>1</v>
      </c>
      <c r="C317" s="31" t="s">
        <v>265</v>
      </c>
      <c r="D317" s="143">
        <f aca="true" t="shared" si="63" ref="D317:L317">D316+D311+D301+D216+D182+D174+D158+D136+D141</f>
        <v>257303</v>
      </c>
      <c r="E317" s="143">
        <f t="shared" si="63"/>
        <v>209291</v>
      </c>
      <c r="F317" s="143">
        <f t="shared" si="63"/>
        <v>625199</v>
      </c>
      <c r="G317" s="143">
        <f t="shared" si="63"/>
        <v>195631</v>
      </c>
      <c r="H317" s="143">
        <f t="shared" si="63"/>
        <v>693097</v>
      </c>
      <c r="I317" s="143">
        <f t="shared" si="63"/>
        <v>211546</v>
      </c>
      <c r="J317" s="143">
        <f t="shared" si="63"/>
        <v>927281</v>
      </c>
      <c r="K317" s="143">
        <f t="shared" si="63"/>
        <v>231131</v>
      </c>
      <c r="L317" s="143">
        <f t="shared" si="63"/>
        <v>1158412</v>
      </c>
    </row>
    <row r="318" spans="1:12" ht="12.75">
      <c r="A318" s="7"/>
      <c r="B318" s="55"/>
      <c r="C318" s="31"/>
      <c r="D318" s="86"/>
      <c r="E318" s="86"/>
      <c r="F318" s="11"/>
      <c r="G318" s="11"/>
      <c r="H318" s="11"/>
      <c r="I318" s="11"/>
      <c r="J318" s="11"/>
      <c r="K318" s="11"/>
      <c r="L318" s="11"/>
    </row>
    <row r="319" spans="1:12" ht="12.75">
      <c r="A319" s="7"/>
      <c r="B319" s="55">
        <v>2</v>
      </c>
      <c r="C319" s="31" t="s">
        <v>284</v>
      </c>
      <c r="D319" s="71"/>
      <c r="E319" s="71"/>
      <c r="F319" s="71"/>
      <c r="G319" s="71"/>
      <c r="H319" s="71"/>
      <c r="I319" s="71"/>
      <c r="J319" s="71"/>
      <c r="K319" s="71"/>
      <c r="L319" s="71"/>
    </row>
    <row r="320" spans="1:12" ht="12.75">
      <c r="A320" s="7"/>
      <c r="B320" s="54">
        <v>2.11</v>
      </c>
      <c r="C320" s="32" t="s">
        <v>158</v>
      </c>
      <c r="D320" s="72"/>
      <c r="E320" s="72"/>
      <c r="F320" s="72"/>
      <c r="G320" s="72"/>
      <c r="H320" s="72"/>
      <c r="I320" s="72"/>
      <c r="J320" s="72"/>
      <c r="K320" s="72"/>
      <c r="L320" s="72"/>
    </row>
    <row r="321" spans="1:12" ht="12.75">
      <c r="A321" s="7"/>
      <c r="B321" s="53">
        <v>0.38</v>
      </c>
      <c r="C321" s="31" t="s">
        <v>159</v>
      </c>
      <c r="D321" s="72"/>
      <c r="E321" s="72"/>
      <c r="F321" s="72"/>
      <c r="G321" s="72"/>
      <c r="H321" s="72"/>
      <c r="I321" s="72"/>
      <c r="J321" s="72"/>
      <c r="K321" s="72"/>
      <c r="L321" s="72"/>
    </row>
    <row r="322" spans="1:12" ht="12.75">
      <c r="A322" s="35"/>
      <c r="B322" s="140" t="s">
        <v>160</v>
      </c>
      <c r="C322" s="64" t="s">
        <v>18</v>
      </c>
      <c r="D322" s="115">
        <v>0</v>
      </c>
      <c r="E322" s="98">
        <v>4630</v>
      </c>
      <c r="F322" s="115">
        <v>0</v>
      </c>
      <c r="G322" s="98">
        <v>3907</v>
      </c>
      <c r="H322" s="115">
        <v>0</v>
      </c>
      <c r="I322" s="98">
        <v>4507</v>
      </c>
      <c r="J322" s="115">
        <v>0</v>
      </c>
      <c r="K322" s="98">
        <v>4456</v>
      </c>
      <c r="L322" s="98">
        <f>SUM(J322:K322)</f>
        <v>4456</v>
      </c>
    </row>
    <row r="323" spans="1:12" ht="13.5" customHeight="1">
      <c r="A323" s="7"/>
      <c r="B323" s="36" t="s">
        <v>161</v>
      </c>
      <c r="C323" s="31" t="s">
        <v>20</v>
      </c>
      <c r="D323" s="114">
        <v>0</v>
      </c>
      <c r="E323" s="99">
        <v>3</v>
      </c>
      <c r="F323" s="114">
        <v>0</v>
      </c>
      <c r="G323" s="99">
        <v>16</v>
      </c>
      <c r="H323" s="114">
        <v>0</v>
      </c>
      <c r="I323" s="99">
        <v>16</v>
      </c>
      <c r="J323" s="114">
        <v>0</v>
      </c>
      <c r="K323" s="99">
        <v>20</v>
      </c>
      <c r="L323" s="99">
        <f>SUM(J323:K323)</f>
        <v>20</v>
      </c>
    </row>
    <row r="324" spans="1:12" ht="13.5" customHeight="1">
      <c r="A324" s="7"/>
      <c r="B324" s="36" t="s">
        <v>162</v>
      </c>
      <c r="C324" s="31" t="s">
        <v>23</v>
      </c>
      <c r="D324" s="101">
        <v>56</v>
      </c>
      <c r="E324" s="99">
        <v>180</v>
      </c>
      <c r="F324" s="101">
        <v>30</v>
      </c>
      <c r="G324" s="99">
        <v>120</v>
      </c>
      <c r="H324" s="101">
        <v>130</v>
      </c>
      <c r="I324" s="99">
        <v>170</v>
      </c>
      <c r="J324" s="101">
        <v>60</v>
      </c>
      <c r="K324" s="99">
        <v>130</v>
      </c>
      <c r="L324" s="99">
        <f>SUM(J324:K324)</f>
        <v>190</v>
      </c>
    </row>
    <row r="325" spans="1:12" ht="13.5" customHeight="1">
      <c r="A325" s="7"/>
      <c r="B325" s="36" t="s">
        <v>298</v>
      </c>
      <c r="C325" s="31" t="s">
        <v>325</v>
      </c>
      <c r="D325" s="114">
        <v>0</v>
      </c>
      <c r="E325" s="110">
        <v>0</v>
      </c>
      <c r="F325" s="114">
        <v>0</v>
      </c>
      <c r="G325" s="110">
        <v>0</v>
      </c>
      <c r="H325" s="114">
        <v>0</v>
      </c>
      <c r="I325" s="110">
        <v>0</v>
      </c>
      <c r="J325" s="114">
        <v>0</v>
      </c>
      <c r="K325" s="110">
        <v>0</v>
      </c>
      <c r="L325" s="110">
        <f>SUM(J325:K325)</f>
        <v>0</v>
      </c>
    </row>
    <row r="326" spans="1:12" ht="13.5" customHeight="1">
      <c r="A326" s="7" t="s">
        <v>11</v>
      </c>
      <c r="B326" s="53">
        <v>0.38</v>
      </c>
      <c r="C326" s="31" t="s">
        <v>159</v>
      </c>
      <c r="D326" s="143">
        <f aca="true" t="shared" si="64" ref="D326:L326">SUM(D321:D325)</f>
        <v>56</v>
      </c>
      <c r="E326" s="143">
        <f t="shared" si="64"/>
        <v>4813</v>
      </c>
      <c r="F326" s="143">
        <f>SUM(F321:F325)</f>
        <v>30</v>
      </c>
      <c r="G326" s="143">
        <f>SUM(G321:G325)</f>
        <v>4043</v>
      </c>
      <c r="H326" s="143">
        <f t="shared" si="64"/>
        <v>130</v>
      </c>
      <c r="I326" s="143">
        <f t="shared" si="64"/>
        <v>4693</v>
      </c>
      <c r="J326" s="143">
        <f t="shared" si="64"/>
        <v>60</v>
      </c>
      <c r="K326" s="143">
        <f t="shared" si="64"/>
        <v>4606</v>
      </c>
      <c r="L326" s="143">
        <f t="shared" si="64"/>
        <v>4666</v>
      </c>
    </row>
    <row r="327" spans="1:12" ht="13.5" customHeight="1">
      <c r="A327" s="7"/>
      <c r="B327" s="53"/>
      <c r="C327" s="3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3.5" customHeight="1">
      <c r="A328" s="7"/>
      <c r="B328" s="52">
        <v>0.45</v>
      </c>
      <c r="C328" s="31" t="s">
        <v>24</v>
      </c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3.5" customHeight="1">
      <c r="A329" s="7"/>
      <c r="B329" s="5" t="s">
        <v>61</v>
      </c>
      <c r="C329" s="4" t="s">
        <v>18</v>
      </c>
      <c r="D329" s="99">
        <v>7179</v>
      </c>
      <c r="E329" s="99">
        <v>5881</v>
      </c>
      <c r="F329" s="99">
        <v>3418</v>
      </c>
      <c r="G329" s="99">
        <v>6030</v>
      </c>
      <c r="H329" s="99">
        <v>5779</v>
      </c>
      <c r="I329" s="99">
        <v>6030</v>
      </c>
      <c r="J329" s="99">
        <v>6425</v>
      </c>
      <c r="K329" s="99">
        <v>3320</v>
      </c>
      <c r="L329" s="99">
        <f aca="true" t="shared" si="65" ref="L329:L335">SUM(J329:K329)</f>
        <v>9745</v>
      </c>
    </row>
    <row r="330" spans="1:12" ht="13.5" customHeight="1">
      <c r="A330" s="7"/>
      <c r="B330" s="36" t="s">
        <v>62</v>
      </c>
      <c r="C330" s="31" t="s">
        <v>20</v>
      </c>
      <c r="D330" s="99">
        <v>15</v>
      </c>
      <c r="E330" s="113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99">
        <v>25</v>
      </c>
      <c r="L330" s="99">
        <f t="shared" si="65"/>
        <v>25</v>
      </c>
    </row>
    <row r="331" spans="1:12" ht="13.5" customHeight="1">
      <c r="A331" s="7"/>
      <c r="B331" s="36" t="s">
        <v>63</v>
      </c>
      <c r="C331" s="31" t="s">
        <v>23</v>
      </c>
      <c r="D331" s="99">
        <v>49</v>
      </c>
      <c r="E331" s="113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99">
        <v>50</v>
      </c>
      <c r="L331" s="99">
        <f t="shared" si="65"/>
        <v>50</v>
      </c>
    </row>
    <row r="332" spans="1:12" ht="25.5">
      <c r="A332" s="7"/>
      <c r="B332" s="36" t="s">
        <v>163</v>
      </c>
      <c r="C332" s="31" t="s">
        <v>164</v>
      </c>
      <c r="D332" s="101">
        <v>1014</v>
      </c>
      <c r="E332" s="113">
        <v>0</v>
      </c>
      <c r="F332" s="101">
        <v>560</v>
      </c>
      <c r="G332" s="110">
        <v>0</v>
      </c>
      <c r="H332" s="101">
        <v>1168</v>
      </c>
      <c r="I332" s="110">
        <v>0</v>
      </c>
      <c r="J332" s="101">
        <v>1104</v>
      </c>
      <c r="K332" s="110">
        <v>0</v>
      </c>
      <c r="L332" s="99">
        <f t="shared" si="65"/>
        <v>1104</v>
      </c>
    </row>
    <row r="333" spans="1:12" ht="25.5">
      <c r="A333" s="7"/>
      <c r="B333" s="36" t="s">
        <v>165</v>
      </c>
      <c r="C333" s="31" t="s">
        <v>322</v>
      </c>
      <c r="D333" s="101">
        <v>3098</v>
      </c>
      <c r="E333" s="113">
        <v>0</v>
      </c>
      <c r="F333" s="101">
        <v>3000</v>
      </c>
      <c r="G333" s="110">
        <v>0</v>
      </c>
      <c r="H333" s="101">
        <v>3000</v>
      </c>
      <c r="I333" s="110">
        <v>0</v>
      </c>
      <c r="J333" s="101">
        <v>3000</v>
      </c>
      <c r="K333" s="110">
        <v>0</v>
      </c>
      <c r="L333" s="99">
        <f t="shared" si="65"/>
        <v>3000</v>
      </c>
    </row>
    <row r="334" spans="1:12" ht="25.5">
      <c r="A334" s="7"/>
      <c r="B334" s="36" t="s">
        <v>223</v>
      </c>
      <c r="C334" s="31" t="s">
        <v>263</v>
      </c>
      <c r="D334" s="97">
        <v>2701</v>
      </c>
      <c r="E334" s="113">
        <v>0</v>
      </c>
      <c r="F334" s="97">
        <v>3000</v>
      </c>
      <c r="G334" s="113">
        <v>0</v>
      </c>
      <c r="H334" s="97">
        <v>3000</v>
      </c>
      <c r="I334" s="113">
        <v>0</v>
      </c>
      <c r="J334" s="97">
        <v>3000</v>
      </c>
      <c r="K334" s="113">
        <v>0</v>
      </c>
      <c r="L334" s="100">
        <f t="shared" si="65"/>
        <v>3000</v>
      </c>
    </row>
    <row r="335" spans="1:12" ht="25.5">
      <c r="A335" s="7"/>
      <c r="B335" s="5" t="s">
        <v>166</v>
      </c>
      <c r="C335" s="4" t="s">
        <v>240</v>
      </c>
      <c r="D335" s="97">
        <v>2800</v>
      </c>
      <c r="E335" s="113">
        <v>0</v>
      </c>
      <c r="F335" s="97">
        <v>3000</v>
      </c>
      <c r="G335" s="113">
        <v>0</v>
      </c>
      <c r="H335" s="97">
        <v>3000</v>
      </c>
      <c r="I335" s="113">
        <v>0</v>
      </c>
      <c r="J335" s="97">
        <v>3000</v>
      </c>
      <c r="K335" s="113">
        <v>0</v>
      </c>
      <c r="L335" s="100">
        <f t="shared" si="65"/>
        <v>3000</v>
      </c>
    </row>
    <row r="336" spans="1:12" ht="13.5" customHeight="1">
      <c r="A336" s="7" t="s">
        <v>11</v>
      </c>
      <c r="B336" s="53">
        <v>0.45</v>
      </c>
      <c r="C336" s="31" t="s">
        <v>24</v>
      </c>
      <c r="D336" s="145">
        <f aca="true" t="shared" si="66" ref="D336:L336">SUM(D329:D335)</f>
        <v>16856</v>
      </c>
      <c r="E336" s="145">
        <f t="shared" si="66"/>
        <v>5881</v>
      </c>
      <c r="F336" s="145">
        <f>SUM(F329:F335)</f>
        <v>12978</v>
      </c>
      <c r="G336" s="145">
        <f>SUM(G329:G335)</f>
        <v>6030</v>
      </c>
      <c r="H336" s="145">
        <f t="shared" si="66"/>
        <v>15947</v>
      </c>
      <c r="I336" s="145">
        <f t="shared" si="66"/>
        <v>6030</v>
      </c>
      <c r="J336" s="145">
        <f t="shared" si="66"/>
        <v>16529</v>
      </c>
      <c r="K336" s="145">
        <f t="shared" si="66"/>
        <v>3395</v>
      </c>
      <c r="L336" s="145">
        <f t="shared" si="66"/>
        <v>19924</v>
      </c>
    </row>
    <row r="337" spans="1:12" ht="13.5" customHeight="1">
      <c r="A337" s="7"/>
      <c r="B337" s="5"/>
      <c r="C337" s="4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3.5" customHeight="1">
      <c r="A338" s="7"/>
      <c r="B338" s="53">
        <v>0.46</v>
      </c>
      <c r="C338" s="31" t="s">
        <v>28</v>
      </c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3.5" customHeight="1">
      <c r="A339" s="7"/>
      <c r="B339" s="36" t="s">
        <v>65</v>
      </c>
      <c r="C339" s="31" t="s">
        <v>18</v>
      </c>
      <c r="D339" s="99">
        <v>6043</v>
      </c>
      <c r="E339" s="110">
        <v>0</v>
      </c>
      <c r="F339" s="99">
        <v>3200</v>
      </c>
      <c r="G339" s="110">
        <v>0</v>
      </c>
      <c r="H339" s="99">
        <v>5212</v>
      </c>
      <c r="I339" s="110">
        <v>0</v>
      </c>
      <c r="J339" s="99">
        <v>6116</v>
      </c>
      <c r="K339" s="110">
        <v>0</v>
      </c>
      <c r="L339" s="99">
        <f aca="true" t="shared" si="67" ref="L339:L345">SUM(J339:K339)</f>
        <v>6116</v>
      </c>
    </row>
    <row r="340" spans="1:12" ht="13.5" customHeight="1">
      <c r="A340" s="7"/>
      <c r="B340" s="36" t="s">
        <v>66</v>
      </c>
      <c r="C340" s="31" t="s">
        <v>20</v>
      </c>
      <c r="D340" s="99">
        <v>15</v>
      </c>
      <c r="E340" s="110">
        <v>0</v>
      </c>
      <c r="F340" s="110">
        <v>0</v>
      </c>
      <c r="G340" s="110">
        <v>0</v>
      </c>
      <c r="H340" s="99">
        <v>200</v>
      </c>
      <c r="I340" s="110">
        <v>0</v>
      </c>
      <c r="J340" s="110">
        <v>0</v>
      </c>
      <c r="K340" s="110">
        <v>0</v>
      </c>
      <c r="L340" s="110">
        <f t="shared" si="67"/>
        <v>0</v>
      </c>
    </row>
    <row r="341" spans="1:12" ht="13.5" customHeight="1">
      <c r="A341" s="7"/>
      <c r="B341" s="36" t="s">
        <v>67</v>
      </c>
      <c r="C341" s="31" t="s">
        <v>23</v>
      </c>
      <c r="D341" s="99">
        <v>50</v>
      </c>
      <c r="E341" s="110">
        <v>0</v>
      </c>
      <c r="F341" s="110">
        <v>0</v>
      </c>
      <c r="G341" s="110">
        <v>0</v>
      </c>
      <c r="H341" s="99">
        <v>200</v>
      </c>
      <c r="I341" s="110">
        <v>0</v>
      </c>
      <c r="J341" s="110">
        <v>0</v>
      </c>
      <c r="K341" s="110">
        <v>0</v>
      </c>
      <c r="L341" s="110">
        <f t="shared" si="67"/>
        <v>0</v>
      </c>
    </row>
    <row r="342" spans="1:12" ht="25.5">
      <c r="A342" s="7"/>
      <c r="B342" s="36" t="s">
        <v>167</v>
      </c>
      <c r="C342" s="31" t="s">
        <v>164</v>
      </c>
      <c r="D342" s="99">
        <v>417</v>
      </c>
      <c r="E342" s="110">
        <v>0</v>
      </c>
      <c r="F342" s="99">
        <v>208</v>
      </c>
      <c r="G342" s="110">
        <v>0</v>
      </c>
      <c r="H342" s="99">
        <v>375</v>
      </c>
      <c r="I342" s="110">
        <v>0</v>
      </c>
      <c r="J342" s="99">
        <v>454</v>
      </c>
      <c r="K342" s="110">
        <v>0</v>
      </c>
      <c r="L342" s="99">
        <f t="shared" si="67"/>
        <v>454</v>
      </c>
    </row>
    <row r="343" spans="1:12" ht="25.5">
      <c r="A343" s="7"/>
      <c r="B343" s="36" t="s">
        <v>169</v>
      </c>
      <c r="C343" s="31" t="s">
        <v>262</v>
      </c>
      <c r="D343" s="101">
        <v>1873</v>
      </c>
      <c r="E343" s="110">
        <v>0</v>
      </c>
      <c r="F343" s="114">
        <v>0</v>
      </c>
      <c r="G343" s="110">
        <v>0</v>
      </c>
      <c r="H343" s="101">
        <v>1</v>
      </c>
      <c r="I343" s="110">
        <v>0</v>
      </c>
      <c r="J343" s="101">
        <v>3000</v>
      </c>
      <c r="K343" s="110">
        <v>0</v>
      </c>
      <c r="L343" s="99">
        <f t="shared" si="67"/>
        <v>3000</v>
      </c>
    </row>
    <row r="344" spans="1:12" ht="25.5">
      <c r="A344" s="7"/>
      <c r="B344" s="36" t="s">
        <v>236</v>
      </c>
      <c r="C344" s="31" t="s">
        <v>241</v>
      </c>
      <c r="D344" s="114">
        <v>0</v>
      </c>
      <c r="E344" s="110">
        <v>0</v>
      </c>
      <c r="F344" s="101">
        <v>3000</v>
      </c>
      <c r="G344" s="110">
        <v>0</v>
      </c>
      <c r="H344" s="101">
        <v>3000</v>
      </c>
      <c r="I344" s="110">
        <v>0</v>
      </c>
      <c r="J344" s="114">
        <v>0</v>
      </c>
      <c r="K344" s="110">
        <v>0</v>
      </c>
      <c r="L344" s="114">
        <f t="shared" si="67"/>
        <v>0</v>
      </c>
    </row>
    <row r="345" spans="1:12" ht="38.25">
      <c r="A345" s="7"/>
      <c r="B345" s="36" t="s">
        <v>301</v>
      </c>
      <c r="C345" s="31" t="s">
        <v>302</v>
      </c>
      <c r="D345" s="114">
        <v>0</v>
      </c>
      <c r="E345" s="110">
        <v>0</v>
      </c>
      <c r="F345" s="101">
        <v>14525</v>
      </c>
      <c r="G345" s="110">
        <v>0</v>
      </c>
      <c r="H345" s="95">
        <v>14525</v>
      </c>
      <c r="I345" s="110">
        <v>0</v>
      </c>
      <c r="J345" s="101">
        <v>11000</v>
      </c>
      <c r="K345" s="110">
        <v>0</v>
      </c>
      <c r="L345" s="99">
        <f t="shared" si="67"/>
        <v>11000</v>
      </c>
    </row>
    <row r="346" spans="1:12" ht="14.25" customHeight="1">
      <c r="A346" s="35" t="s">
        <v>11</v>
      </c>
      <c r="B346" s="118">
        <v>0.46</v>
      </c>
      <c r="C346" s="64" t="s">
        <v>28</v>
      </c>
      <c r="D346" s="145">
        <f>SUM(D339:D345)</f>
        <v>8398</v>
      </c>
      <c r="E346" s="144">
        <f>SUM(E339:E345)</f>
        <v>0</v>
      </c>
      <c r="F346" s="145">
        <f>SUM(F339:F345)</f>
        <v>20933</v>
      </c>
      <c r="G346" s="144">
        <f aca="true" t="shared" si="68" ref="G346:L346">SUM(G339:G345)</f>
        <v>0</v>
      </c>
      <c r="H346" s="145">
        <f t="shared" si="68"/>
        <v>23513</v>
      </c>
      <c r="I346" s="144">
        <f t="shared" si="68"/>
        <v>0</v>
      </c>
      <c r="J346" s="145">
        <f t="shared" si="68"/>
        <v>20570</v>
      </c>
      <c r="K346" s="144">
        <f t="shared" si="68"/>
        <v>0</v>
      </c>
      <c r="L346" s="145">
        <f t="shared" si="68"/>
        <v>20570</v>
      </c>
    </row>
    <row r="347" spans="1:12" ht="0.75" customHeight="1">
      <c r="A347" s="7"/>
      <c r="B347" s="53"/>
      <c r="C347" s="31"/>
      <c r="D347" s="72"/>
      <c r="E347" s="11"/>
      <c r="F347" s="72"/>
      <c r="G347" s="11"/>
      <c r="H347" s="72"/>
      <c r="I347" s="11"/>
      <c r="J347" s="72"/>
      <c r="K347" s="11"/>
      <c r="L347" s="11"/>
    </row>
    <row r="348" spans="1:12" ht="14.25" customHeight="1">
      <c r="A348" s="7"/>
      <c r="B348" s="53">
        <v>0.47</v>
      </c>
      <c r="C348" s="31" t="s">
        <v>32</v>
      </c>
      <c r="D348" s="72"/>
      <c r="E348" s="72"/>
      <c r="F348" s="72"/>
      <c r="G348" s="72"/>
      <c r="H348" s="72"/>
      <c r="I348" s="72"/>
      <c r="J348" s="72"/>
      <c r="K348" s="72"/>
      <c r="L348" s="72"/>
    </row>
    <row r="349" spans="1:12" ht="14.25" customHeight="1">
      <c r="A349" s="7"/>
      <c r="B349" s="36" t="s">
        <v>69</v>
      </c>
      <c r="C349" s="31" t="s">
        <v>18</v>
      </c>
      <c r="D349" s="101">
        <v>3529</v>
      </c>
      <c r="E349" s="110">
        <v>0</v>
      </c>
      <c r="F349" s="101">
        <v>2200</v>
      </c>
      <c r="G349" s="110">
        <v>0</v>
      </c>
      <c r="H349" s="101">
        <v>4115</v>
      </c>
      <c r="I349" s="110">
        <v>0</v>
      </c>
      <c r="J349" s="101">
        <v>3698</v>
      </c>
      <c r="K349" s="110">
        <v>0</v>
      </c>
      <c r="L349" s="99">
        <f>SUM(J349:K349)</f>
        <v>3698</v>
      </c>
    </row>
    <row r="350" spans="1:12" ht="14.25" customHeight="1">
      <c r="A350" s="7"/>
      <c r="B350" s="36" t="s">
        <v>70</v>
      </c>
      <c r="C350" s="31" t="s">
        <v>20</v>
      </c>
      <c r="D350" s="101">
        <v>12</v>
      </c>
      <c r="E350" s="110">
        <v>0</v>
      </c>
      <c r="F350" s="114">
        <v>0</v>
      </c>
      <c r="G350" s="110">
        <v>0</v>
      </c>
      <c r="H350" s="101">
        <v>15</v>
      </c>
      <c r="I350" s="110">
        <v>0</v>
      </c>
      <c r="J350" s="114">
        <v>0</v>
      </c>
      <c r="K350" s="110">
        <v>0</v>
      </c>
      <c r="L350" s="110">
        <f>SUM(J350:K350)</f>
        <v>0</v>
      </c>
    </row>
    <row r="351" spans="1:12" ht="14.25" customHeight="1">
      <c r="A351" s="7"/>
      <c r="B351" s="36" t="s">
        <v>71</v>
      </c>
      <c r="C351" s="31" t="s">
        <v>23</v>
      </c>
      <c r="D351" s="101">
        <v>20</v>
      </c>
      <c r="E351" s="110">
        <v>0</v>
      </c>
      <c r="F351" s="114">
        <v>0</v>
      </c>
      <c r="G351" s="110">
        <v>0</v>
      </c>
      <c r="H351" s="101">
        <v>10</v>
      </c>
      <c r="I351" s="110">
        <v>0</v>
      </c>
      <c r="J351" s="114">
        <v>0</v>
      </c>
      <c r="K351" s="110">
        <v>0</v>
      </c>
      <c r="L351" s="110">
        <f>SUM(J351:K351)</f>
        <v>0</v>
      </c>
    </row>
    <row r="352" spans="1:12" ht="25.5">
      <c r="A352" s="7"/>
      <c r="B352" s="36" t="s">
        <v>170</v>
      </c>
      <c r="C352" s="31" t="s">
        <v>164</v>
      </c>
      <c r="D352" s="101">
        <v>408</v>
      </c>
      <c r="E352" s="110">
        <v>0</v>
      </c>
      <c r="F352" s="101">
        <v>218</v>
      </c>
      <c r="G352" s="110">
        <v>0</v>
      </c>
      <c r="H352" s="101">
        <v>437</v>
      </c>
      <c r="I352" s="110">
        <v>0</v>
      </c>
      <c r="J352" s="101">
        <v>435</v>
      </c>
      <c r="K352" s="110">
        <v>0</v>
      </c>
      <c r="L352" s="99">
        <f>SUM(J352:K352)</f>
        <v>435</v>
      </c>
    </row>
    <row r="353" spans="1:12" ht="25.5">
      <c r="A353" s="7"/>
      <c r="B353" s="5" t="s">
        <v>171</v>
      </c>
      <c r="C353" s="4" t="s">
        <v>172</v>
      </c>
      <c r="D353" s="97">
        <v>2044</v>
      </c>
      <c r="E353" s="113">
        <v>0</v>
      </c>
      <c r="F353" s="97">
        <v>3000</v>
      </c>
      <c r="G353" s="113">
        <v>0</v>
      </c>
      <c r="H353" s="97">
        <v>3000</v>
      </c>
      <c r="I353" s="113">
        <v>0</v>
      </c>
      <c r="J353" s="97">
        <v>3000</v>
      </c>
      <c r="K353" s="113">
        <v>0</v>
      </c>
      <c r="L353" s="100">
        <f>SUM(J353:K353)</f>
        <v>3000</v>
      </c>
    </row>
    <row r="354" spans="1:12" ht="14.25" customHeight="1">
      <c r="A354" s="7" t="s">
        <v>11</v>
      </c>
      <c r="B354" s="53">
        <v>0.47</v>
      </c>
      <c r="C354" s="4" t="s">
        <v>32</v>
      </c>
      <c r="D354" s="143">
        <f aca="true" t="shared" si="69" ref="D354:L354">SUM(D349:D353)</f>
        <v>6013</v>
      </c>
      <c r="E354" s="146">
        <f t="shared" si="69"/>
        <v>0</v>
      </c>
      <c r="F354" s="143">
        <f>SUM(F349:F353)</f>
        <v>5418</v>
      </c>
      <c r="G354" s="146">
        <f>SUM(G349:G353)</f>
        <v>0</v>
      </c>
      <c r="H354" s="143">
        <f t="shared" si="69"/>
        <v>7577</v>
      </c>
      <c r="I354" s="146">
        <f t="shared" si="69"/>
        <v>0</v>
      </c>
      <c r="J354" s="143">
        <f t="shared" si="69"/>
        <v>7133</v>
      </c>
      <c r="K354" s="146">
        <f>SUM(K349:K353)</f>
        <v>0</v>
      </c>
      <c r="L354" s="143">
        <f t="shared" si="69"/>
        <v>7133</v>
      </c>
    </row>
    <row r="355" spans="1:12" ht="14.25" customHeight="1">
      <c r="A355" s="7"/>
      <c r="B355" s="52"/>
      <c r="C355" s="31"/>
      <c r="D355" s="72"/>
      <c r="E355" s="11"/>
      <c r="F355" s="72"/>
      <c r="G355" s="11"/>
      <c r="H355" s="72"/>
      <c r="I355" s="11"/>
      <c r="J355" s="72"/>
      <c r="K355" s="11"/>
      <c r="L355" s="11"/>
    </row>
    <row r="356" spans="2:12" ht="14.25" customHeight="1">
      <c r="B356" s="53">
        <v>0.48</v>
      </c>
      <c r="C356" s="4" t="s">
        <v>38</v>
      </c>
      <c r="D356" s="71"/>
      <c r="E356" s="71"/>
      <c r="F356" s="71"/>
      <c r="G356" s="71"/>
      <c r="H356" s="71"/>
      <c r="I356" s="71"/>
      <c r="J356" s="71"/>
      <c r="K356" s="71"/>
      <c r="L356" s="71"/>
    </row>
    <row r="357" spans="2:12" ht="14.25" customHeight="1">
      <c r="B357" s="5" t="s">
        <v>73</v>
      </c>
      <c r="C357" s="4" t="s">
        <v>18</v>
      </c>
      <c r="D357" s="99">
        <v>7891</v>
      </c>
      <c r="E357" s="110">
        <v>0</v>
      </c>
      <c r="F357" s="101">
        <v>4500</v>
      </c>
      <c r="G357" s="110">
        <v>0</v>
      </c>
      <c r="H357" s="101">
        <v>6342</v>
      </c>
      <c r="I357" s="110">
        <v>0</v>
      </c>
      <c r="J357" s="101">
        <v>6048</v>
      </c>
      <c r="K357" s="110">
        <v>0</v>
      </c>
      <c r="L357" s="99">
        <f aca="true" t="shared" si="70" ref="L357:L362">SUM(J357:K357)</f>
        <v>6048</v>
      </c>
    </row>
    <row r="358" spans="1:12" ht="14.25" customHeight="1">
      <c r="A358" s="7"/>
      <c r="B358" s="36" t="s">
        <v>74</v>
      </c>
      <c r="C358" s="31" t="s">
        <v>20</v>
      </c>
      <c r="D358" s="99">
        <v>10</v>
      </c>
      <c r="E358" s="110">
        <v>0</v>
      </c>
      <c r="F358" s="114">
        <v>0</v>
      </c>
      <c r="G358" s="110">
        <v>0</v>
      </c>
      <c r="H358" s="101">
        <v>200</v>
      </c>
      <c r="I358" s="110">
        <v>0</v>
      </c>
      <c r="J358" s="114">
        <v>0</v>
      </c>
      <c r="K358" s="110">
        <v>0</v>
      </c>
      <c r="L358" s="110">
        <f t="shared" si="70"/>
        <v>0</v>
      </c>
    </row>
    <row r="359" spans="1:12" ht="14.25" customHeight="1">
      <c r="A359" s="7"/>
      <c r="B359" s="36" t="s">
        <v>75</v>
      </c>
      <c r="C359" s="31" t="s">
        <v>23</v>
      </c>
      <c r="D359" s="99">
        <v>20</v>
      </c>
      <c r="E359" s="110">
        <v>0</v>
      </c>
      <c r="F359" s="114">
        <v>0</v>
      </c>
      <c r="G359" s="110">
        <v>0</v>
      </c>
      <c r="H359" s="101">
        <v>200</v>
      </c>
      <c r="I359" s="110">
        <v>0</v>
      </c>
      <c r="J359" s="114">
        <v>0</v>
      </c>
      <c r="K359" s="110">
        <v>0</v>
      </c>
      <c r="L359" s="110">
        <f t="shared" si="70"/>
        <v>0</v>
      </c>
    </row>
    <row r="360" spans="1:12" ht="25.5">
      <c r="A360" s="7"/>
      <c r="B360" s="36" t="s">
        <v>175</v>
      </c>
      <c r="C360" s="31" t="s">
        <v>164</v>
      </c>
      <c r="D360" s="101">
        <v>313</v>
      </c>
      <c r="E360" s="110">
        <v>0</v>
      </c>
      <c r="F360" s="101">
        <v>155</v>
      </c>
      <c r="G360" s="110">
        <v>0</v>
      </c>
      <c r="H360" s="101">
        <v>307</v>
      </c>
      <c r="I360" s="110">
        <v>0</v>
      </c>
      <c r="J360" s="101">
        <v>310</v>
      </c>
      <c r="K360" s="110">
        <v>0</v>
      </c>
      <c r="L360" s="99">
        <f t="shared" si="70"/>
        <v>310</v>
      </c>
    </row>
    <row r="361" spans="1:12" ht="25.5">
      <c r="A361" s="7"/>
      <c r="B361" s="36" t="s">
        <v>176</v>
      </c>
      <c r="C361" s="31" t="s">
        <v>308</v>
      </c>
      <c r="D361" s="97">
        <v>2094</v>
      </c>
      <c r="E361" s="113">
        <v>0</v>
      </c>
      <c r="F361" s="97">
        <v>3000</v>
      </c>
      <c r="G361" s="113">
        <v>0</v>
      </c>
      <c r="H361" s="97">
        <v>3000</v>
      </c>
      <c r="I361" s="113">
        <v>0</v>
      </c>
      <c r="J361" s="97">
        <v>3000</v>
      </c>
      <c r="K361" s="113">
        <v>0</v>
      </c>
      <c r="L361" s="100">
        <f t="shared" si="70"/>
        <v>3000</v>
      </c>
    </row>
    <row r="362" spans="1:12" ht="25.5">
      <c r="A362" s="7"/>
      <c r="B362" s="36" t="s">
        <v>249</v>
      </c>
      <c r="C362" s="31" t="s">
        <v>323</v>
      </c>
      <c r="D362" s="101">
        <v>1274</v>
      </c>
      <c r="E362" s="110">
        <v>0</v>
      </c>
      <c r="F362" s="101">
        <v>3000</v>
      </c>
      <c r="G362" s="110">
        <v>0</v>
      </c>
      <c r="H362" s="101">
        <v>3000</v>
      </c>
      <c r="I362" s="110">
        <v>0</v>
      </c>
      <c r="J362" s="101">
        <v>3000</v>
      </c>
      <c r="K362" s="110">
        <v>0</v>
      </c>
      <c r="L362" s="99">
        <f t="shared" si="70"/>
        <v>3000</v>
      </c>
    </row>
    <row r="363" spans="1:12" ht="14.25" customHeight="1">
      <c r="A363" s="7" t="s">
        <v>11</v>
      </c>
      <c r="B363" s="53">
        <v>0.48</v>
      </c>
      <c r="C363" s="31" t="s">
        <v>38</v>
      </c>
      <c r="D363" s="143">
        <f aca="true" t="shared" si="71" ref="D363:L363">SUM(D357:D362)</f>
        <v>11602</v>
      </c>
      <c r="E363" s="146">
        <f t="shared" si="71"/>
        <v>0</v>
      </c>
      <c r="F363" s="143">
        <f>SUM(F357:F362)</f>
        <v>10655</v>
      </c>
      <c r="G363" s="146">
        <f>SUM(G357:G362)</f>
        <v>0</v>
      </c>
      <c r="H363" s="143">
        <f t="shared" si="71"/>
        <v>13049</v>
      </c>
      <c r="I363" s="146">
        <f t="shared" si="71"/>
        <v>0</v>
      </c>
      <c r="J363" s="143">
        <f t="shared" si="71"/>
        <v>12358</v>
      </c>
      <c r="K363" s="146">
        <f>SUM(K357:K362)</f>
        <v>0</v>
      </c>
      <c r="L363" s="143">
        <f t="shared" si="71"/>
        <v>12358</v>
      </c>
    </row>
    <row r="364" spans="1:12" ht="12.75">
      <c r="A364" s="7"/>
      <c r="B364" s="37"/>
      <c r="C364" s="3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3.5" customHeight="1">
      <c r="A365" s="7"/>
      <c r="B365" s="53">
        <v>0.66</v>
      </c>
      <c r="C365" s="31" t="s">
        <v>285</v>
      </c>
      <c r="D365" s="72"/>
      <c r="E365" s="72"/>
      <c r="F365" s="72"/>
      <c r="G365" s="72"/>
      <c r="H365" s="72"/>
      <c r="I365" s="72"/>
      <c r="J365" s="72"/>
      <c r="K365" s="72"/>
      <c r="L365" s="72"/>
    </row>
    <row r="366" spans="2:12" ht="13.5" customHeight="1">
      <c r="B366" s="5" t="s">
        <v>177</v>
      </c>
      <c r="C366" s="4" t="s">
        <v>18</v>
      </c>
      <c r="D366" s="114">
        <v>0</v>
      </c>
      <c r="E366" s="101">
        <v>10755</v>
      </c>
      <c r="F366" s="114">
        <v>0</v>
      </c>
      <c r="G366" s="100">
        <v>11015</v>
      </c>
      <c r="H366" s="114">
        <v>0</v>
      </c>
      <c r="I366" s="100">
        <v>11015</v>
      </c>
      <c r="J366" s="114">
        <v>0</v>
      </c>
      <c r="K366" s="100">
        <v>10500</v>
      </c>
      <c r="L366" s="101">
        <f aca="true" t="shared" si="72" ref="L366:L371">SUM(J366:K366)</f>
        <v>10500</v>
      </c>
    </row>
    <row r="367" spans="2:12" ht="13.5" customHeight="1">
      <c r="B367" s="5" t="s">
        <v>178</v>
      </c>
      <c r="C367" s="4" t="s">
        <v>20</v>
      </c>
      <c r="D367" s="101">
        <v>19</v>
      </c>
      <c r="E367" s="101">
        <v>36</v>
      </c>
      <c r="F367" s="114">
        <v>0</v>
      </c>
      <c r="G367" s="100">
        <v>37</v>
      </c>
      <c r="H367" s="114">
        <v>0</v>
      </c>
      <c r="I367" s="100">
        <v>37</v>
      </c>
      <c r="J367" s="114">
        <v>0</v>
      </c>
      <c r="K367" s="100">
        <v>50</v>
      </c>
      <c r="L367" s="101">
        <f t="shared" si="72"/>
        <v>50</v>
      </c>
    </row>
    <row r="368" spans="2:12" ht="13.5" customHeight="1">
      <c r="B368" s="5" t="s">
        <v>179</v>
      </c>
      <c r="C368" s="4" t="s">
        <v>23</v>
      </c>
      <c r="D368" s="101">
        <v>19</v>
      </c>
      <c r="E368" s="101">
        <v>39</v>
      </c>
      <c r="F368" s="114">
        <v>0</v>
      </c>
      <c r="G368" s="100">
        <v>50</v>
      </c>
      <c r="H368" s="114">
        <v>0</v>
      </c>
      <c r="I368" s="100">
        <v>50</v>
      </c>
      <c r="J368" s="114">
        <v>0</v>
      </c>
      <c r="K368" s="100">
        <v>60</v>
      </c>
      <c r="L368" s="101">
        <f t="shared" si="72"/>
        <v>60</v>
      </c>
    </row>
    <row r="369" spans="2:12" ht="13.5" customHeight="1">
      <c r="B369" s="5" t="s">
        <v>180</v>
      </c>
      <c r="C369" s="4" t="s">
        <v>60</v>
      </c>
      <c r="D369" s="114">
        <v>0</v>
      </c>
      <c r="E369" s="114">
        <v>0</v>
      </c>
      <c r="F369" s="114">
        <v>0</v>
      </c>
      <c r="G369" s="114">
        <v>0</v>
      </c>
      <c r="H369" s="114">
        <v>0</v>
      </c>
      <c r="I369" s="114">
        <v>0</v>
      </c>
      <c r="J369" s="114">
        <v>0</v>
      </c>
      <c r="K369" s="114">
        <v>0</v>
      </c>
      <c r="L369" s="114">
        <f t="shared" si="72"/>
        <v>0</v>
      </c>
    </row>
    <row r="370" spans="2:12" ht="25.5">
      <c r="B370" s="5" t="s">
        <v>181</v>
      </c>
      <c r="C370" s="4" t="s">
        <v>164</v>
      </c>
      <c r="D370" s="101">
        <v>1117</v>
      </c>
      <c r="E370" s="114">
        <v>0</v>
      </c>
      <c r="F370" s="101">
        <v>598</v>
      </c>
      <c r="G370" s="114">
        <v>0</v>
      </c>
      <c r="H370" s="101">
        <v>1316</v>
      </c>
      <c r="I370" s="114">
        <v>0</v>
      </c>
      <c r="J370" s="101">
        <v>1263</v>
      </c>
      <c r="K370" s="114">
        <v>0</v>
      </c>
      <c r="L370" s="101">
        <f t="shared" si="72"/>
        <v>1263</v>
      </c>
    </row>
    <row r="371" spans="1:12" ht="25.5">
      <c r="A371" s="7"/>
      <c r="B371" s="36" t="s">
        <v>182</v>
      </c>
      <c r="C371" s="31" t="s">
        <v>324</v>
      </c>
      <c r="D371" s="99">
        <v>3261</v>
      </c>
      <c r="E371" s="114">
        <v>0</v>
      </c>
      <c r="F371" s="99">
        <v>3000</v>
      </c>
      <c r="G371" s="110">
        <v>0</v>
      </c>
      <c r="H371" s="99">
        <v>3000</v>
      </c>
      <c r="I371" s="110">
        <v>0</v>
      </c>
      <c r="J371" s="99">
        <v>3000</v>
      </c>
      <c r="K371" s="110">
        <v>0</v>
      </c>
      <c r="L371" s="101">
        <f t="shared" si="72"/>
        <v>3000</v>
      </c>
    </row>
    <row r="372" spans="1:12" ht="12.75">
      <c r="A372" s="35" t="s">
        <v>11</v>
      </c>
      <c r="B372" s="118">
        <v>0.66</v>
      </c>
      <c r="C372" s="64" t="s">
        <v>285</v>
      </c>
      <c r="D372" s="145">
        <f aca="true" t="shared" si="73" ref="D372:L372">SUM(D366:D371)</f>
        <v>4416</v>
      </c>
      <c r="E372" s="145">
        <f t="shared" si="73"/>
        <v>10830</v>
      </c>
      <c r="F372" s="145">
        <f>SUM(F366:F371)</f>
        <v>3598</v>
      </c>
      <c r="G372" s="145">
        <f>SUM(G366:G371)</f>
        <v>11102</v>
      </c>
      <c r="H372" s="145">
        <f t="shared" si="73"/>
        <v>4316</v>
      </c>
      <c r="I372" s="145">
        <f t="shared" si="73"/>
        <v>11102</v>
      </c>
      <c r="J372" s="145">
        <f t="shared" si="73"/>
        <v>4263</v>
      </c>
      <c r="K372" s="145">
        <f t="shared" si="73"/>
        <v>10610</v>
      </c>
      <c r="L372" s="145">
        <f t="shared" si="73"/>
        <v>14873</v>
      </c>
    </row>
    <row r="373" spans="1:12" ht="13.5" customHeight="1">
      <c r="A373" s="7" t="s">
        <v>11</v>
      </c>
      <c r="B373" s="54">
        <v>2.11</v>
      </c>
      <c r="C373" s="32" t="s">
        <v>158</v>
      </c>
      <c r="D373" s="98">
        <f aca="true" t="shared" si="74" ref="D373:L373">D372+D354+D363+D346+D336+D326</f>
        <v>47341</v>
      </c>
      <c r="E373" s="98">
        <f t="shared" si="74"/>
        <v>21524</v>
      </c>
      <c r="F373" s="98">
        <f>F372+F354+F363+F346+F336+F326</f>
        <v>53612</v>
      </c>
      <c r="G373" s="98">
        <f>G372+G354+G363+G346+G336+G326</f>
        <v>21175</v>
      </c>
      <c r="H373" s="98">
        <f>H372+H354+H363+H346+H336+H326</f>
        <v>64532</v>
      </c>
      <c r="I373" s="98">
        <f t="shared" si="74"/>
        <v>21825</v>
      </c>
      <c r="J373" s="98">
        <f t="shared" si="74"/>
        <v>60913</v>
      </c>
      <c r="K373" s="98">
        <f t="shared" si="74"/>
        <v>18611</v>
      </c>
      <c r="L373" s="98">
        <f t="shared" si="74"/>
        <v>79524</v>
      </c>
    </row>
    <row r="374" spans="1:12" ht="13.5" customHeight="1">
      <c r="A374" s="7"/>
      <c r="B374" s="45"/>
      <c r="C374" s="32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3.5" customHeight="1">
      <c r="A375" s="7"/>
      <c r="B375" s="54">
        <v>2.111</v>
      </c>
      <c r="C375" s="32" t="s">
        <v>183</v>
      </c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3.5" customHeight="1">
      <c r="A376" s="7"/>
      <c r="B376" s="37">
        <v>61</v>
      </c>
      <c r="C376" s="31" t="s">
        <v>184</v>
      </c>
      <c r="D376" s="72"/>
      <c r="E376" s="11"/>
      <c r="F376" s="11"/>
      <c r="G376" s="11"/>
      <c r="H376" s="11"/>
      <c r="I376" s="11"/>
      <c r="J376" s="11"/>
      <c r="K376" s="11"/>
      <c r="L376" s="11"/>
    </row>
    <row r="377" spans="1:12" ht="13.5" customHeight="1">
      <c r="A377" s="7"/>
      <c r="B377" s="37" t="s">
        <v>185</v>
      </c>
      <c r="C377" s="31" t="s">
        <v>18</v>
      </c>
      <c r="D377" s="110">
        <v>0</v>
      </c>
      <c r="E377" s="99">
        <v>7439</v>
      </c>
      <c r="F377" s="110">
        <v>0</v>
      </c>
      <c r="G377" s="99">
        <v>6912</v>
      </c>
      <c r="H377" s="110">
        <v>0</v>
      </c>
      <c r="I377" s="99">
        <v>6912</v>
      </c>
      <c r="J377" s="110">
        <v>0</v>
      </c>
      <c r="K377" s="99">
        <v>6956</v>
      </c>
      <c r="L377" s="99">
        <f aca="true" t="shared" si="75" ref="L377:L383">SUM(J377:K377)</f>
        <v>6956</v>
      </c>
    </row>
    <row r="378" spans="1:12" ht="13.5" customHeight="1">
      <c r="A378" s="7"/>
      <c r="B378" s="37" t="s">
        <v>186</v>
      </c>
      <c r="C378" s="31" t="s">
        <v>50</v>
      </c>
      <c r="D378" s="99">
        <v>1243</v>
      </c>
      <c r="E378" s="110">
        <v>0</v>
      </c>
      <c r="F378" s="99">
        <v>664</v>
      </c>
      <c r="G378" s="110">
        <v>0</v>
      </c>
      <c r="H378" s="99">
        <v>1327</v>
      </c>
      <c r="I378" s="110">
        <v>0</v>
      </c>
      <c r="J378" s="99">
        <v>1323</v>
      </c>
      <c r="K378" s="110">
        <v>0</v>
      </c>
      <c r="L378" s="99">
        <f t="shared" si="75"/>
        <v>1323</v>
      </c>
    </row>
    <row r="379" spans="1:12" ht="13.5" customHeight="1">
      <c r="A379" s="7"/>
      <c r="B379" s="37" t="s">
        <v>187</v>
      </c>
      <c r="C379" s="31" t="s">
        <v>20</v>
      </c>
      <c r="D379" s="110">
        <v>0</v>
      </c>
      <c r="E379" s="99">
        <v>16</v>
      </c>
      <c r="F379" s="114">
        <v>0</v>
      </c>
      <c r="G379" s="99">
        <v>16</v>
      </c>
      <c r="H379" s="114">
        <v>0</v>
      </c>
      <c r="I379" s="99">
        <v>16</v>
      </c>
      <c r="J379" s="114">
        <v>0</v>
      </c>
      <c r="K379" s="99">
        <v>25</v>
      </c>
      <c r="L379" s="99">
        <f t="shared" si="75"/>
        <v>25</v>
      </c>
    </row>
    <row r="380" spans="2:12" ht="13.5" customHeight="1">
      <c r="B380" s="6" t="s">
        <v>188</v>
      </c>
      <c r="C380" s="4" t="s">
        <v>23</v>
      </c>
      <c r="D380" s="100">
        <v>99</v>
      </c>
      <c r="E380" s="100">
        <v>119</v>
      </c>
      <c r="F380" s="110">
        <v>0</v>
      </c>
      <c r="G380" s="99">
        <v>145</v>
      </c>
      <c r="H380" s="110">
        <v>0</v>
      </c>
      <c r="I380" s="99">
        <v>145</v>
      </c>
      <c r="J380" s="110">
        <v>0</v>
      </c>
      <c r="K380" s="99">
        <v>160</v>
      </c>
      <c r="L380" s="100">
        <f t="shared" si="75"/>
        <v>160</v>
      </c>
    </row>
    <row r="381" spans="2:12" ht="13.5" customHeight="1">
      <c r="B381" s="6" t="s">
        <v>189</v>
      </c>
      <c r="C381" s="4" t="s">
        <v>190</v>
      </c>
      <c r="D381" s="100">
        <v>500</v>
      </c>
      <c r="E381" s="110">
        <v>0</v>
      </c>
      <c r="F381" s="110">
        <v>0</v>
      </c>
      <c r="G381" s="113">
        <v>0</v>
      </c>
      <c r="H381" s="99">
        <v>3000</v>
      </c>
      <c r="I381" s="113">
        <v>0</v>
      </c>
      <c r="J381" s="99">
        <v>3000</v>
      </c>
      <c r="K381" s="113">
        <v>0</v>
      </c>
      <c r="L381" s="100">
        <f t="shared" si="75"/>
        <v>3000</v>
      </c>
    </row>
    <row r="382" spans="2:12" ht="13.5" customHeight="1">
      <c r="B382" s="6" t="s">
        <v>191</v>
      </c>
      <c r="C382" s="4" t="s">
        <v>58</v>
      </c>
      <c r="D382" s="113">
        <v>0</v>
      </c>
      <c r="E382" s="113">
        <v>0</v>
      </c>
      <c r="F382" s="110">
        <v>0</v>
      </c>
      <c r="G382" s="113">
        <v>0</v>
      </c>
      <c r="H382" s="110">
        <v>0</v>
      </c>
      <c r="I382" s="113">
        <v>0</v>
      </c>
      <c r="J382" s="110">
        <v>0</v>
      </c>
      <c r="K382" s="113">
        <v>0</v>
      </c>
      <c r="L382" s="113">
        <f t="shared" si="75"/>
        <v>0</v>
      </c>
    </row>
    <row r="383" spans="1:12" ht="25.5">
      <c r="A383" s="7"/>
      <c r="B383" s="36" t="s">
        <v>85</v>
      </c>
      <c r="C383" s="31" t="s">
        <v>218</v>
      </c>
      <c r="D383" s="100">
        <v>211</v>
      </c>
      <c r="E383" s="113">
        <v>0</v>
      </c>
      <c r="F383" s="99">
        <v>1</v>
      </c>
      <c r="G383" s="110">
        <v>0</v>
      </c>
      <c r="H383" s="101">
        <v>1</v>
      </c>
      <c r="I383" s="111">
        <v>0</v>
      </c>
      <c r="J383" s="110">
        <v>0</v>
      </c>
      <c r="K383" s="110">
        <v>0</v>
      </c>
      <c r="L383" s="110">
        <f t="shared" si="75"/>
        <v>0</v>
      </c>
    </row>
    <row r="384" spans="1:12" ht="25.5">
      <c r="A384" s="15" t="s">
        <v>11</v>
      </c>
      <c r="B384" s="6">
        <v>61</v>
      </c>
      <c r="C384" s="4" t="s">
        <v>254</v>
      </c>
      <c r="D384" s="143">
        <f aca="true" t="shared" si="76" ref="D384:L384">SUM(D376:D383)</f>
        <v>2053</v>
      </c>
      <c r="E384" s="143">
        <f t="shared" si="76"/>
        <v>7574</v>
      </c>
      <c r="F384" s="143">
        <f t="shared" si="76"/>
        <v>665</v>
      </c>
      <c r="G384" s="143">
        <f t="shared" si="76"/>
        <v>7073</v>
      </c>
      <c r="H384" s="143">
        <f t="shared" si="76"/>
        <v>4328</v>
      </c>
      <c r="I384" s="143">
        <f t="shared" si="76"/>
        <v>7073</v>
      </c>
      <c r="J384" s="143">
        <f t="shared" si="76"/>
        <v>4323</v>
      </c>
      <c r="K384" s="143">
        <f t="shared" si="76"/>
        <v>7141</v>
      </c>
      <c r="L384" s="143">
        <f t="shared" si="76"/>
        <v>11464</v>
      </c>
    </row>
    <row r="385" spans="1:12" ht="13.5" customHeight="1">
      <c r="A385" s="7" t="s">
        <v>11</v>
      </c>
      <c r="B385" s="54">
        <v>2.111</v>
      </c>
      <c r="C385" s="32" t="s">
        <v>183</v>
      </c>
      <c r="D385" s="143">
        <f aca="true" t="shared" si="77" ref="D385:L385">D384</f>
        <v>2053</v>
      </c>
      <c r="E385" s="143">
        <f t="shared" si="77"/>
        <v>7574</v>
      </c>
      <c r="F385" s="143">
        <f>F384</f>
        <v>665</v>
      </c>
      <c r="G385" s="143">
        <f>G384</f>
        <v>7073</v>
      </c>
      <c r="H385" s="143">
        <f t="shared" si="77"/>
        <v>4328</v>
      </c>
      <c r="I385" s="143">
        <f t="shared" si="77"/>
        <v>7073</v>
      </c>
      <c r="J385" s="143">
        <f t="shared" si="77"/>
        <v>4323</v>
      </c>
      <c r="K385" s="143">
        <f t="shared" si="77"/>
        <v>7141</v>
      </c>
      <c r="L385" s="143">
        <f t="shared" si="77"/>
        <v>11464</v>
      </c>
    </row>
    <row r="386" spans="1:12" ht="13.5" customHeight="1">
      <c r="A386" s="7"/>
      <c r="B386" s="37"/>
      <c r="C386" s="3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2:12" ht="13.5" customHeight="1">
      <c r="B387" s="46">
        <v>2.112</v>
      </c>
      <c r="C387" s="30" t="s">
        <v>192</v>
      </c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2:12" ht="13.5" customHeight="1">
      <c r="B388" s="6">
        <v>45</v>
      </c>
      <c r="C388" s="4" t="s">
        <v>24</v>
      </c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2:12" ht="13.5" customHeight="1">
      <c r="B389" s="6" t="s">
        <v>61</v>
      </c>
      <c r="C389" s="4" t="s">
        <v>18</v>
      </c>
      <c r="D389" s="110">
        <v>0</v>
      </c>
      <c r="E389" s="99">
        <v>7425</v>
      </c>
      <c r="F389" s="110">
        <v>0</v>
      </c>
      <c r="G389" s="99">
        <v>6890</v>
      </c>
      <c r="H389" s="110">
        <v>0</v>
      </c>
      <c r="I389" s="99">
        <v>7100</v>
      </c>
      <c r="J389" s="110">
        <v>0</v>
      </c>
      <c r="K389" s="99">
        <v>7050</v>
      </c>
      <c r="L389" s="99">
        <f aca="true" t="shared" si="78" ref="L389:L394">SUM(J389:K389)</f>
        <v>7050</v>
      </c>
    </row>
    <row r="390" spans="1:12" ht="13.5" customHeight="1">
      <c r="A390" s="7"/>
      <c r="B390" s="36" t="s">
        <v>193</v>
      </c>
      <c r="C390" s="31" t="s">
        <v>50</v>
      </c>
      <c r="D390" s="99">
        <v>5001</v>
      </c>
      <c r="E390" s="110">
        <v>0</v>
      </c>
      <c r="F390" s="99">
        <v>2664</v>
      </c>
      <c r="G390" s="110">
        <v>0</v>
      </c>
      <c r="H390" s="99">
        <v>8366</v>
      </c>
      <c r="I390" s="110">
        <v>0</v>
      </c>
      <c r="J390" s="99">
        <v>4637</v>
      </c>
      <c r="K390" s="110">
        <v>0</v>
      </c>
      <c r="L390" s="99">
        <f t="shared" si="78"/>
        <v>4637</v>
      </c>
    </row>
    <row r="391" spans="1:12" ht="13.5" customHeight="1">
      <c r="A391" s="7"/>
      <c r="B391" s="36" t="s">
        <v>62</v>
      </c>
      <c r="C391" s="31" t="s">
        <v>20</v>
      </c>
      <c r="D391" s="110">
        <v>0</v>
      </c>
      <c r="E391" s="99">
        <v>22</v>
      </c>
      <c r="F391" s="110">
        <v>0</v>
      </c>
      <c r="G391" s="99">
        <v>24</v>
      </c>
      <c r="H391" s="110">
        <v>0</v>
      </c>
      <c r="I391" s="99">
        <v>24</v>
      </c>
      <c r="J391" s="110">
        <v>0</v>
      </c>
      <c r="K391" s="99">
        <v>35</v>
      </c>
      <c r="L391" s="99">
        <f t="shared" si="78"/>
        <v>35</v>
      </c>
    </row>
    <row r="392" spans="1:12" ht="13.5" customHeight="1">
      <c r="A392" s="7"/>
      <c r="B392" s="36" t="s">
        <v>63</v>
      </c>
      <c r="C392" s="31" t="s">
        <v>23</v>
      </c>
      <c r="D392" s="110">
        <v>0</v>
      </c>
      <c r="E392" s="99">
        <v>135</v>
      </c>
      <c r="F392" s="110">
        <v>0</v>
      </c>
      <c r="G392" s="99">
        <v>170</v>
      </c>
      <c r="H392" s="110">
        <v>0</v>
      </c>
      <c r="I392" s="99">
        <v>170</v>
      </c>
      <c r="J392" s="110">
        <v>0</v>
      </c>
      <c r="K392" s="99">
        <v>185</v>
      </c>
      <c r="L392" s="99">
        <f t="shared" si="78"/>
        <v>185</v>
      </c>
    </row>
    <row r="393" spans="1:12" ht="13.5" customHeight="1">
      <c r="A393" s="7"/>
      <c r="B393" s="36" t="s">
        <v>64</v>
      </c>
      <c r="C393" s="31" t="s">
        <v>58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99">
        <v>2500</v>
      </c>
      <c r="L393" s="99">
        <f t="shared" si="78"/>
        <v>2500</v>
      </c>
    </row>
    <row r="394" spans="1:12" ht="13.5" customHeight="1">
      <c r="A394" s="7"/>
      <c r="B394" s="36" t="s">
        <v>163</v>
      </c>
      <c r="C394" s="31" t="s">
        <v>286</v>
      </c>
      <c r="D394" s="112">
        <v>0</v>
      </c>
      <c r="E394" s="98">
        <v>2013</v>
      </c>
      <c r="F394" s="112">
        <v>0</v>
      </c>
      <c r="G394" s="98">
        <v>2315</v>
      </c>
      <c r="H394" s="112">
        <v>0</v>
      </c>
      <c r="I394" s="98">
        <v>2315</v>
      </c>
      <c r="J394" s="112">
        <v>0</v>
      </c>
      <c r="K394" s="98">
        <v>2415</v>
      </c>
      <c r="L394" s="98">
        <f t="shared" si="78"/>
        <v>2415</v>
      </c>
    </row>
    <row r="395" spans="1:12" ht="13.5" customHeight="1">
      <c r="A395" s="7" t="s">
        <v>11</v>
      </c>
      <c r="B395" s="37">
        <v>45</v>
      </c>
      <c r="C395" s="31" t="s">
        <v>24</v>
      </c>
      <c r="D395" s="98">
        <f aca="true" t="shared" si="79" ref="D395:L395">SUM(D389:D394)</f>
        <v>5001</v>
      </c>
      <c r="E395" s="98">
        <f t="shared" si="79"/>
        <v>9595</v>
      </c>
      <c r="F395" s="98">
        <f>SUM(F389:F394)</f>
        <v>2664</v>
      </c>
      <c r="G395" s="98">
        <f>SUM(G389:G394)</f>
        <v>9399</v>
      </c>
      <c r="H395" s="98">
        <f t="shared" si="79"/>
        <v>8366</v>
      </c>
      <c r="I395" s="98">
        <f t="shared" si="79"/>
        <v>9609</v>
      </c>
      <c r="J395" s="98">
        <f t="shared" si="79"/>
        <v>4637</v>
      </c>
      <c r="K395" s="98">
        <f t="shared" si="79"/>
        <v>12185</v>
      </c>
      <c r="L395" s="98">
        <f t="shared" si="79"/>
        <v>16822</v>
      </c>
    </row>
    <row r="396" spans="1:12" ht="13.5" customHeight="1">
      <c r="A396" s="7"/>
      <c r="B396" s="37"/>
      <c r="C396" s="3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2:12" ht="13.5" customHeight="1">
      <c r="B397" s="33">
        <v>48</v>
      </c>
      <c r="C397" s="4" t="s">
        <v>38</v>
      </c>
      <c r="D397" s="74"/>
      <c r="E397" s="74"/>
      <c r="F397" s="11"/>
      <c r="G397" s="74"/>
      <c r="H397" s="11"/>
      <c r="I397" s="74"/>
      <c r="J397" s="11"/>
      <c r="K397" s="74"/>
      <c r="L397" s="11"/>
    </row>
    <row r="398" spans="1:12" ht="13.5" customHeight="1">
      <c r="A398" s="7"/>
      <c r="B398" s="62" t="s">
        <v>173</v>
      </c>
      <c r="C398" s="31" t="s">
        <v>50</v>
      </c>
      <c r="D398" s="99">
        <v>364</v>
      </c>
      <c r="E398" s="110">
        <v>0</v>
      </c>
      <c r="F398" s="99">
        <v>190</v>
      </c>
      <c r="G398" s="110">
        <v>0</v>
      </c>
      <c r="H398" s="99">
        <v>381</v>
      </c>
      <c r="I398" s="110">
        <v>0</v>
      </c>
      <c r="J398" s="99">
        <v>380</v>
      </c>
      <c r="K398" s="110">
        <v>0</v>
      </c>
      <c r="L398" s="99">
        <f>SUM(J398:K398)</f>
        <v>380</v>
      </c>
    </row>
    <row r="399" spans="1:12" ht="13.5" customHeight="1">
      <c r="A399" s="7"/>
      <c r="B399" s="36" t="s">
        <v>175</v>
      </c>
      <c r="C399" s="31" t="s">
        <v>286</v>
      </c>
      <c r="D399" s="110">
        <v>0</v>
      </c>
      <c r="E399" s="99">
        <v>55</v>
      </c>
      <c r="F399" s="110">
        <v>0</v>
      </c>
      <c r="G399" s="99">
        <v>90</v>
      </c>
      <c r="H399" s="110">
        <v>0</v>
      </c>
      <c r="I399" s="99">
        <v>90</v>
      </c>
      <c r="J399" s="110">
        <v>0</v>
      </c>
      <c r="K399" s="99">
        <v>95</v>
      </c>
      <c r="L399" s="99">
        <f>SUM(J399:K399)</f>
        <v>95</v>
      </c>
    </row>
    <row r="400" spans="1:12" ht="13.5" customHeight="1">
      <c r="A400" s="7" t="s">
        <v>11</v>
      </c>
      <c r="B400" s="62">
        <v>48</v>
      </c>
      <c r="C400" s="31" t="s">
        <v>38</v>
      </c>
      <c r="D400" s="143">
        <f aca="true" t="shared" si="80" ref="D400:L400">SUM(D398:D399)</f>
        <v>364</v>
      </c>
      <c r="E400" s="143">
        <f t="shared" si="80"/>
        <v>55</v>
      </c>
      <c r="F400" s="143">
        <f>SUM(F398:F399)</f>
        <v>190</v>
      </c>
      <c r="G400" s="143">
        <f>SUM(G398:G399)</f>
        <v>90</v>
      </c>
      <c r="H400" s="143">
        <f t="shared" si="80"/>
        <v>381</v>
      </c>
      <c r="I400" s="143">
        <f t="shared" si="80"/>
        <v>90</v>
      </c>
      <c r="J400" s="143">
        <f t="shared" si="80"/>
        <v>380</v>
      </c>
      <c r="K400" s="143">
        <f t="shared" si="80"/>
        <v>95</v>
      </c>
      <c r="L400" s="143">
        <f t="shared" si="80"/>
        <v>475</v>
      </c>
    </row>
    <row r="401" spans="1:12" ht="13.5" customHeight="1">
      <c r="A401" s="35" t="s">
        <v>11</v>
      </c>
      <c r="B401" s="151">
        <v>2.112</v>
      </c>
      <c r="C401" s="103" t="s">
        <v>192</v>
      </c>
      <c r="D401" s="143">
        <f aca="true" t="shared" si="81" ref="D401:L401">SUM(D400,D395)</f>
        <v>5365</v>
      </c>
      <c r="E401" s="143">
        <f t="shared" si="81"/>
        <v>9650</v>
      </c>
      <c r="F401" s="143">
        <f>SUM(F400,F395)</f>
        <v>2854</v>
      </c>
      <c r="G401" s="143">
        <f>SUM(G400,G395)</f>
        <v>9489</v>
      </c>
      <c r="H401" s="143">
        <f t="shared" si="81"/>
        <v>8747</v>
      </c>
      <c r="I401" s="143">
        <f t="shared" si="81"/>
        <v>9699</v>
      </c>
      <c r="J401" s="143">
        <f t="shared" si="81"/>
        <v>5017</v>
      </c>
      <c r="K401" s="143">
        <f t="shared" si="81"/>
        <v>12280</v>
      </c>
      <c r="L401" s="143">
        <f t="shared" si="81"/>
        <v>17297</v>
      </c>
    </row>
    <row r="402" spans="1:12" ht="0.75" customHeight="1">
      <c r="A402" s="7"/>
      <c r="B402" s="54"/>
      <c r="C402" s="32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7"/>
      <c r="B403" s="54">
        <v>2.8</v>
      </c>
      <c r="C403" s="68" t="s">
        <v>48</v>
      </c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25.5">
      <c r="A404" s="7"/>
      <c r="B404" s="59">
        <v>63</v>
      </c>
      <c r="C404" s="60" t="s">
        <v>303</v>
      </c>
      <c r="D404" s="99"/>
      <c r="E404" s="99"/>
      <c r="F404" s="99"/>
      <c r="G404" s="99"/>
      <c r="H404" s="99"/>
      <c r="I404" s="99"/>
      <c r="J404" s="99"/>
      <c r="K404" s="99"/>
      <c r="L404" s="99"/>
    </row>
    <row r="405" spans="1:12" ht="12.75">
      <c r="A405" s="7"/>
      <c r="B405" s="67" t="s">
        <v>300</v>
      </c>
      <c r="C405" s="60" t="s">
        <v>60</v>
      </c>
      <c r="D405" s="99">
        <v>4954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f>SUM(J405:K405)</f>
        <v>0</v>
      </c>
    </row>
    <row r="406" spans="1:12" ht="12.75">
      <c r="A406" s="7"/>
      <c r="B406" s="67"/>
      <c r="C406" s="60"/>
      <c r="D406" s="99"/>
      <c r="E406" s="110"/>
      <c r="F406" s="110"/>
      <c r="G406" s="110"/>
      <c r="H406" s="110"/>
      <c r="I406" s="110"/>
      <c r="J406" s="110"/>
      <c r="K406" s="110"/>
      <c r="L406" s="110"/>
    </row>
    <row r="407" spans="1:12" ht="25.5">
      <c r="A407" s="7"/>
      <c r="B407" s="59">
        <v>64</v>
      </c>
      <c r="C407" s="60" t="s">
        <v>315</v>
      </c>
      <c r="D407" s="99"/>
      <c r="E407" s="110"/>
      <c r="F407" s="110"/>
      <c r="G407" s="110"/>
      <c r="H407" s="99"/>
      <c r="I407" s="110"/>
      <c r="J407" s="99"/>
      <c r="K407" s="110"/>
      <c r="L407" s="110"/>
    </row>
    <row r="408" spans="1:12" ht="12.75">
      <c r="A408" s="7"/>
      <c r="B408" s="67" t="s">
        <v>309</v>
      </c>
      <c r="C408" s="60" t="s">
        <v>60</v>
      </c>
      <c r="D408" s="110">
        <v>0</v>
      </c>
      <c r="E408" s="110">
        <v>0</v>
      </c>
      <c r="F408" s="99">
        <v>9300</v>
      </c>
      <c r="G408" s="110">
        <v>0</v>
      </c>
      <c r="H408" s="99">
        <v>6000</v>
      </c>
      <c r="I408" s="110">
        <v>0</v>
      </c>
      <c r="J408" s="99">
        <v>3300</v>
      </c>
      <c r="K408" s="110">
        <v>0</v>
      </c>
      <c r="L408" s="99">
        <f>SUM(J408:K408)</f>
        <v>3300</v>
      </c>
    </row>
    <row r="409" spans="1:12" ht="12.75">
      <c r="A409" s="7" t="s">
        <v>11</v>
      </c>
      <c r="B409" s="54">
        <v>2.8</v>
      </c>
      <c r="C409" s="68" t="s">
        <v>48</v>
      </c>
      <c r="D409" s="143">
        <f aca="true" t="shared" si="82" ref="D409:L409">D405+D408</f>
        <v>4954</v>
      </c>
      <c r="E409" s="146">
        <f t="shared" si="82"/>
        <v>0</v>
      </c>
      <c r="F409" s="143">
        <f t="shared" si="82"/>
        <v>9300</v>
      </c>
      <c r="G409" s="146">
        <f t="shared" si="82"/>
        <v>0</v>
      </c>
      <c r="H409" s="143">
        <f t="shared" si="82"/>
        <v>6000</v>
      </c>
      <c r="I409" s="146">
        <f t="shared" si="82"/>
        <v>0</v>
      </c>
      <c r="J409" s="143">
        <f t="shared" si="82"/>
        <v>3300</v>
      </c>
      <c r="K409" s="146">
        <f t="shared" si="82"/>
        <v>0</v>
      </c>
      <c r="L409" s="143">
        <f t="shared" si="82"/>
        <v>3300</v>
      </c>
    </row>
    <row r="410" spans="1:12" ht="12.75">
      <c r="A410" s="7"/>
      <c r="B410" s="54"/>
      <c r="C410" s="68"/>
      <c r="D410" s="99"/>
      <c r="E410" s="110"/>
      <c r="F410" s="99"/>
      <c r="G410" s="110"/>
      <c r="H410" s="99"/>
      <c r="I410" s="110"/>
      <c r="J410" s="99"/>
      <c r="K410" s="110"/>
      <c r="L410" s="110"/>
    </row>
    <row r="411" spans="1:12" ht="12.75">
      <c r="A411" s="7"/>
      <c r="B411" s="59">
        <v>65</v>
      </c>
      <c r="C411" s="60" t="s">
        <v>326</v>
      </c>
      <c r="D411" s="99"/>
      <c r="E411" s="110"/>
      <c r="F411" s="99"/>
      <c r="G411" s="110"/>
      <c r="H411" s="99"/>
      <c r="I411" s="110"/>
      <c r="J411" s="99"/>
      <c r="K411" s="110"/>
      <c r="L411" s="110"/>
    </row>
    <row r="412" spans="1:12" ht="12.75">
      <c r="A412" s="7"/>
      <c r="B412" s="67" t="s">
        <v>327</v>
      </c>
      <c r="C412" s="60" t="s">
        <v>60</v>
      </c>
      <c r="D412" s="110">
        <v>0</v>
      </c>
      <c r="E412" s="110">
        <v>0</v>
      </c>
      <c r="F412" s="110">
        <v>0</v>
      </c>
      <c r="G412" s="110">
        <v>0</v>
      </c>
      <c r="H412" s="110">
        <v>0</v>
      </c>
      <c r="I412" s="110">
        <v>0</v>
      </c>
      <c r="J412" s="99">
        <v>6000</v>
      </c>
      <c r="K412" s="110">
        <v>0</v>
      </c>
      <c r="L412" s="99">
        <f>SUM(J412:K412)</f>
        <v>6000</v>
      </c>
    </row>
    <row r="413" spans="1:12" ht="12.75">
      <c r="A413" s="7" t="s">
        <v>11</v>
      </c>
      <c r="B413" s="55">
        <v>2</v>
      </c>
      <c r="C413" s="31" t="s">
        <v>287</v>
      </c>
      <c r="D413" s="98">
        <f aca="true" t="shared" si="83" ref="D413:L413">D401+D385+D373+D409+D412</f>
        <v>59713</v>
      </c>
      <c r="E413" s="98">
        <f t="shared" si="83"/>
        <v>38748</v>
      </c>
      <c r="F413" s="98">
        <f t="shared" si="83"/>
        <v>66431</v>
      </c>
      <c r="G413" s="98">
        <f t="shared" si="83"/>
        <v>37737</v>
      </c>
      <c r="H413" s="98">
        <f t="shared" si="83"/>
        <v>83607</v>
      </c>
      <c r="I413" s="98">
        <f t="shared" si="83"/>
        <v>38597</v>
      </c>
      <c r="J413" s="98">
        <f t="shared" si="83"/>
        <v>79553</v>
      </c>
      <c r="K413" s="98">
        <f t="shared" si="83"/>
        <v>38032</v>
      </c>
      <c r="L413" s="98">
        <f t="shared" si="83"/>
        <v>117585</v>
      </c>
    </row>
    <row r="414" spans="1:12" ht="12.75">
      <c r="A414" s="7" t="s">
        <v>11</v>
      </c>
      <c r="B414" s="45">
        <v>2406</v>
      </c>
      <c r="C414" s="32" t="s">
        <v>1</v>
      </c>
      <c r="D414" s="143">
        <f aca="true" t="shared" si="84" ref="D414:L414">D413+D317</f>
        <v>317016</v>
      </c>
      <c r="E414" s="143">
        <f t="shared" si="84"/>
        <v>248039</v>
      </c>
      <c r="F414" s="143">
        <f t="shared" si="84"/>
        <v>691630</v>
      </c>
      <c r="G414" s="143">
        <f t="shared" si="84"/>
        <v>233368</v>
      </c>
      <c r="H414" s="143">
        <f t="shared" si="84"/>
        <v>776704</v>
      </c>
      <c r="I414" s="143">
        <f t="shared" si="84"/>
        <v>250143</v>
      </c>
      <c r="J414" s="143">
        <f t="shared" si="84"/>
        <v>1006834</v>
      </c>
      <c r="K414" s="143">
        <f t="shared" si="84"/>
        <v>269163</v>
      </c>
      <c r="L414" s="143">
        <f t="shared" si="84"/>
        <v>1275997</v>
      </c>
    </row>
    <row r="415" spans="1:12" ht="12.75">
      <c r="A415" s="7"/>
      <c r="B415" s="45"/>
      <c r="C415" s="3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 customHeight="1">
      <c r="A416" s="7" t="s">
        <v>13</v>
      </c>
      <c r="B416" s="45">
        <v>3435</v>
      </c>
      <c r="C416" s="32" t="s">
        <v>2</v>
      </c>
      <c r="D416" s="71"/>
      <c r="E416" s="71"/>
      <c r="F416" s="71"/>
      <c r="G416" s="71"/>
      <c r="H416" s="71"/>
      <c r="I416" s="71"/>
      <c r="J416" s="71"/>
      <c r="K416" s="71"/>
      <c r="L416" s="71"/>
    </row>
    <row r="417" spans="1:12" ht="25.5">
      <c r="A417" s="7"/>
      <c r="B417" s="55">
        <v>3</v>
      </c>
      <c r="C417" s="31" t="s">
        <v>194</v>
      </c>
      <c r="D417" s="72"/>
      <c r="E417" s="72"/>
      <c r="F417" s="72"/>
      <c r="G417" s="72"/>
      <c r="H417" s="72"/>
      <c r="I417" s="72"/>
      <c r="J417" s="72"/>
      <c r="K417" s="72"/>
      <c r="L417" s="72"/>
    </row>
    <row r="418" spans="1:12" ht="12.75" customHeight="1">
      <c r="A418" s="7"/>
      <c r="B418" s="54">
        <v>3.001</v>
      </c>
      <c r="C418" s="32" t="s">
        <v>14</v>
      </c>
      <c r="D418" s="72"/>
      <c r="E418" s="72"/>
      <c r="F418" s="72"/>
      <c r="G418" s="72"/>
      <c r="H418" s="72"/>
      <c r="I418" s="72"/>
      <c r="J418" s="72"/>
      <c r="K418" s="72"/>
      <c r="L418" s="72"/>
    </row>
    <row r="419" spans="1:12" ht="12.75" customHeight="1">
      <c r="A419" s="7"/>
      <c r="B419" s="53">
        <v>0.44</v>
      </c>
      <c r="C419" s="31" t="s">
        <v>16</v>
      </c>
      <c r="D419" s="72"/>
      <c r="E419" s="72"/>
      <c r="F419" s="72"/>
      <c r="G419" s="72"/>
      <c r="H419" s="72"/>
      <c r="I419" s="72"/>
      <c r="J419" s="72"/>
      <c r="K419" s="72"/>
      <c r="L419" s="72"/>
    </row>
    <row r="420" spans="1:12" ht="12.75" customHeight="1">
      <c r="A420" s="7"/>
      <c r="B420" s="36" t="s">
        <v>195</v>
      </c>
      <c r="C420" s="31" t="s">
        <v>18</v>
      </c>
      <c r="D420" s="101">
        <v>1315</v>
      </c>
      <c r="E420" s="110">
        <v>0</v>
      </c>
      <c r="F420" s="101">
        <v>1423</v>
      </c>
      <c r="G420" s="110">
        <v>0</v>
      </c>
      <c r="H420" s="101">
        <v>1830</v>
      </c>
      <c r="I420" s="110">
        <v>0</v>
      </c>
      <c r="J420" s="101">
        <v>1642</v>
      </c>
      <c r="K420" s="110">
        <v>0</v>
      </c>
      <c r="L420" s="99">
        <f aca="true" t="shared" si="85" ref="L420:L426">SUM(J420:K420)</f>
        <v>1642</v>
      </c>
    </row>
    <row r="421" spans="1:12" ht="13.5" customHeight="1">
      <c r="A421" s="7"/>
      <c r="B421" s="36" t="s">
        <v>196</v>
      </c>
      <c r="C421" s="31" t="s">
        <v>20</v>
      </c>
      <c r="D421" s="114">
        <v>0</v>
      </c>
      <c r="E421" s="110">
        <v>0</v>
      </c>
      <c r="F421" s="114">
        <v>0</v>
      </c>
      <c r="G421" s="110">
        <v>0</v>
      </c>
      <c r="H421" s="114">
        <v>0</v>
      </c>
      <c r="I421" s="110">
        <v>0</v>
      </c>
      <c r="J421" s="114">
        <v>0</v>
      </c>
      <c r="K421" s="110">
        <v>0</v>
      </c>
      <c r="L421" s="110">
        <f t="shared" si="85"/>
        <v>0</v>
      </c>
    </row>
    <row r="422" spans="1:12" ht="13.5" customHeight="1">
      <c r="A422" s="7"/>
      <c r="B422" s="36" t="s">
        <v>197</v>
      </c>
      <c r="C422" s="31" t="s">
        <v>23</v>
      </c>
      <c r="D422" s="101">
        <v>145</v>
      </c>
      <c r="E422" s="110">
        <v>0</v>
      </c>
      <c r="F422" s="101">
        <v>50</v>
      </c>
      <c r="G422" s="110">
        <v>0</v>
      </c>
      <c r="H422" s="101">
        <v>143</v>
      </c>
      <c r="I422" s="110">
        <v>0</v>
      </c>
      <c r="J422" s="101">
        <v>142</v>
      </c>
      <c r="K422" s="110">
        <v>0</v>
      </c>
      <c r="L422" s="99">
        <f t="shared" si="85"/>
        <v>142</v>
      </c>
    </row>
    <row r="423" spans="1:12" ht="13.5" customHeight="1">
      <c r="A423" s="7"/>
      <c r="B423" s="36" t="s">
        <v>215</v>
      </c>
      <c r="C423" s="31" t="s">
        <v>174</v>
      </c>
      <c r="D423" s="110">
        <v>0</v>
      </c>
      <c r="E423" s="110">
        <v>0</v>
      </c>
      <c r="F423" s="114">
        <v>0</v>
      </c>
      <c r="G423" s="110">
        <v>0</v>
      </c>
      <c r="H423" s="114">
        <v>0</v>
      </c>
      <c r="I423" s="110">
        <v>0</v>
      </c>
      <c r="J423" s="114">
        <v>0</v>
      </c>
      <c r="K423" s="110">
        <v>0</v>
      </c>
      <c r="L423" s="110">
        <f t="shared" si="85"/>
        <v>0</v>
      </c>
    </row>
    <row r="424" spans="1:12" ht="13.5" customHeight="1">
      <c r="A424" s="7"/>
      <c r="B424" s="36" t="s">
        <v>216</v>
      </c>
      <c r="C424" s="31" t="s">
        <v>217</v>
      </c>
      <c r="D424" s="114">
        <v>0</v>
      </c>
      <c r="E424" s="110">
        <v>0</v>
      </c>
      <c r="F424" s="114">
        <v>0</v>
      </c>
      <c r="G424" s="110">
        <v>0</v>
      </c>
      <c r="H424" s="114">
        <v>0</v>
      </c>
      <c r="I424" s="110">
        <v>0</v>
      </c>
      <c r="J424" s="114">
        <v>0</v>
      </c>
      <c r="K424" s="110">
        <v>0</v>
      </c>
      <c r="L424" s="110">
        <f t="shared" si="85"/>
        <v>0</v>
      </c>
    </row>
    <row r="425" spans="1:12" ht="13.5" customHeight="1">
      <c r="A425" s="7"/>
      <c r="B425" s="36" t="s">
        <v>198</v>
      </c>
      <c r="C425" s="31" t="s">
        <v>245</v>
      </c>
      <c r="D425" s="110">
        <v>0</v>
      </c>
      <c r="E425" s="110">
        <v>0</v>
      </c>
      <c r="F425" s="114">
        <v>0</v>
      </c>
      <c r="G425" s="110">
        <v>0</v>
      </c>
      <c r="H425" s="114">
        <v>0</v>
      </c>
      <c r="I425" s="110">
        <v>0</v>
      </c>
      <c r="J425" s="114">
        <v>0</v>
      </c>
      <c r="K425" s="110">
        <v>0</v>
      </c>
      <c r="L425" s="110">
        <f t="shared" si="85"/>
        <v>0</v>
      </c>
    </row>
    <row r="426" spans="1:12" ht="13.5" customHeight="1">
      <c r="A426" s="7"/>
      <c r="B426" s="36" t="s">
        <v>199</v>
      </c>
      <c r="C426" s="31" t="s">
        <v>200</v>
      </c>
      <c r="D426" s="98">
        <v>566</v>
      </c>
      <c r="E426" s="112">
        <v>0</v>
      </c>
      <c r="F426" s="112">
        <v>0</v>
      </c>
      <c r="G426" s="112">
        <v>0</v>
      </c>
      <c r="H426" s="98">
        <v>1000</v>
      </c>
      <c r="I426" s="112">
        <v>0</v>
      </c>
      <c r="J426" s="98">
        <v>1000</v>
      </c>
      <c r="K426" s="112">
        <v>0</v>
      </c>
      <c r="L426" s="98">
        <f t="shared" si="85"/>
        <v>1000</v>
      </c>
    </row>
    <row r="427" spans="1:12" ht="13.5" customHeight="1">
      <c r="A427" s="7" t="s">
        <v>11</v>
      </c>
      <c r="B427" s="53">
        <v>0.44</v>
      </c>
      <c r="C427" s="31" t="s">
        <v>16</v>
      </c>
      <c r="D427" s="98">
        <f aca="true" t="shared" si="86" ref="D427:L427">SUM(D420:D426)</f>
        <v>2026</v>
      </c>
      <c r="E427" s="112">
        <f t="shared" si="86"/>
        <v>0</v>
      </c>
      <c r="F427" s="98">
        <f>SUM(F420:F426)</f>
        <v>1473</v>
      </c>
      <c r="G427" s="112">
        <f>SUM(G420:G426)</f>
        <v>0</v>
      </c>
      <c r="H427" s="98">
        <f t="shared" si="86"/>
        <v>2973</v>
      </c>
      <c r="I427" s="112">
        <f t="shared" si="86"/>
        <v>0</v>
      </c>
      <c r="J427" s="98">
        <f t="shared" si="86"/>
        <v>2784</v>
      </c>
      <c r="K427" s="112">
        <f>SUM(K420:K426)</f>
        <v>0</v>
      </c>
      <c r="L427" s="98">
        <f t="shared" si="86"/>
        <v>2784</v>
      </c>
    </row>
    <row r="428" spans="1:12" ht="13.5" customHeight="1">
      <c r="A428" s="7" t="s">
        <v>11</v>
      </c>
      <c r="B428" s="54">
        <v>3.001</v>
      </c>
      <c r="C428" s="32" t="s">
        <v>14</v>
      </c>
      <c r="D428" s="143">
        <f aca="true" t="shared" si="87" ref="D428:L428">D427</f>
        <v>2026</v>
      </c>
      <c r="E428" s="146">
        <f t="shared" si="87"/>
        <v>0</v>
      </c>
      <c r="F428" s="143">
        <f>F427</f>
        <v>1473</v>
      </c>
      <c r="G428" s="146">
        <f>G427</f>
        <v>0</v>
      </c>
      <c r="H428" s="143">
        <f t="shared" si="87"/>
        <v>2973</v>
      </c>
      <c r="I428" s="146">
        <f t="shared" si="87"/>
        <v>0</v>
      </c>
      <c r="J428" s="143">
        <f t="shared" si="87"/>
        <v>2784</v>
      </c>
      <c r="K428" s="146">
        <f>K427</f>
        <v>0</v>
      </c>
      <c r="L428" s="143">
        <f t="shared" si="87"/>
        <v>2784</v>
      </c>
    </row>
    <row r="429" spans="1:12" ht="12.75">
      <c r="A429" s="7"/>
      <c r="B429" s="54"/>
      <c r="C429" s="32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3.5" customHeight="1">
      <c r="A430" s="7"/>
      <c r="B430" s="54">
        <v>3.101</v>
      </c>
      <c r="C430" s="32" t="s">
        <v>201</v>
      </c>
      <c r="D430" s="72"/>
      <c r="E430" s="72"/>
      <c r="F430" s="72"/>
      <c r="G430" s="72"/>
      <c r="H430" s="72"/>
      <c r="I430" s="72"/>
      <c r="J430" s="72"/>
      <c r="K430" s="72"/>
      <c r="L430" s="72"/>
    </row>
    <row r="431" spans="1:12" ht="13.5" customHeight="1">
      <c r="A431" s="7"/>
      <c r="B431" s="36" t="s">
        <v>202</v>
      </c>
      <c r="C431" s="31" t="s">
        <v>203</v>
      </c>
      <c r="D431" s="101">
        <v>65</v>
      </c>
      <c r="E431" s="110">
        <v>0</v>
      </c>
      <c r="F431" s="101">
        <v>35</v>
      </c>
      <c r="G431" s="110">
        <v>0</v>
      </c>
      <c r="H431" s="101">
        <v>48</v>
      </c>
      <c r="I431" s="110">
        <v>0</v>
      </c>
      <c r="J431" s="101">
        <v>48</v>
      </c>
      <c r="K431" s="110">
        <v>0</v>
      </c>
      <c r="L431" s="99">
        <f>SUM(J431:K431)</f>
        <v>48</v>
      </c>
    </row>
    <row r="432" spans="1:12" ht="12.75" customHeight="1">
      <c r="A432" s="35"/>
      <c r="B432" s="140" t="s">
        <v>156</v>
      </c>
      <c r="C432" s="64" t="s">
        <v>292</v>
      </c>
      <c r="D432" s="138">
        <v>88</v>
      </c>
      <c r="E432" s="112">
        <v>0</v>
      </c>
      <c r="F432" s="138">
        <v>95</v>
      </c>
      <c r="G432" s="112">
        <v>0</v>
      </c>
      <c r="H432" s="138">
        <v>95</v>
      </c>
      <c r="I432" s="112">
        <v>0</v>
      </c>
      <c r="J432" s="138">
        <v>48</v>
      </c>
      <c r="K432" s="112">
        <v>0</v>
      </c>
      <c r="L432" s="98">
        <f>SUM(J432:K432)</f>
        <v>48</v>
      </c>
    </row>
    <row r="433" spans="1:12" ht="25.5">
      <c r="A433" s="7"/>
      <c r="B433" s="36" t="s">
        <v>250</v>
      </c>
      <c r="C433" s="31" t="s">
        <v>255</v>
      </c>
      <c r="D433" s="101">
        <v>1885</v>
      </c>
      <c r="E433" s="110">
        <v>0</v>
      </c>
      <c r="F433" s="101">
        <v>4990</v>
      </c>
      <c r="G433" s="110">
        <v>0</v>
      </c>
      <c r="H433" s="101">
        <v>4990</v>
      </c>
      <c r="I433" s="110">
        <v>0</v>
      </c>
      <c r="J433" s="101">
        <v>8010</v>
      </c>
      <c r="K433" s="110">
        <v>0</v>
      </c>
      <c r="L433" s="99">
        <f>SUM(J433:K433)</f>
        <v>8010</v>
      </c>
    </row>
    <row r="434" spans="1:12" ht="25.5">
      <c r="A434" s="7"/>
      <c r="B434" s="133" t="s">
        <v>318</v>
      </c>
      <c r="C434" s="134" t="s">
        <v>331</v>
      </c>
      <c r="D434" s="111">
        <v>0</v>
      </c>
      <c r="E434" s="113">
        <v>0</v>
      </c>
      <c r="F434" s="111">
        <v>0</v>
      </c>
      <c r="G434" s="113">
        <v>0</v>
      </c>
      <c r="H434" s="71">
        <v>3010</v>
      </c>
      <c r="I434" s="113">
        <v>0</v>
      </c>
      <c r="J434" s="97">
        <v>4000</v>
      </c>
      <c r="K434" s="113">
        <v>0</v>
      </c>
      <c r="L434" s="99">
        <f>SUM(J434:K434)</f>
        <v>4000</v>
      </c>
    </row>
    <row r="435" spans="1:12" ht="12.75">
      <c r="A435" s="7"/>
      <c r="B435" s="133"/>
      <c r="C435" s="134"/>
      <c r="D435" s="135"/>
      <c r="E435" s="136"/>
      <c r="F435" s="135"/>
      <c r="G435" s="136"/>
      <c r="H435" s="71"/>
      <c r="I435" s="136"/>
      <c r="J435" s="97"/>
      <c r="K435" s="113"/>
      <c r="L435" s="110"/>
    </row>
    <row r="436" spans="1:12" ht="25.5">
      <c r="A436" s="7"/>
      <c r="B436" s="62">
        <v>61</v>
      </c>
      <c r="C436" s="4" t="s">
        <v>312</v>
      </c>
      <c r="D436" s="135"/>
      <c r="E436" s="136"/>
      <c r="F436" s="135"/>
      <c r="G436" s="136"/>
      <c r="H436" s="135"/>
      <c r="I436" s="136"/>
      <c r="J436" s="97"/>
      <c r="K436" s="113"/>
      <c r="L436" s="110"/>
    </row>
    <row r="437" spans="1:12" ht="13.5" customHeight="1">
      <c r="A437" s="7"/>
      <c r="B437" s="5" t="s">
        <v>268</v>
      </c>
      <c r="C437" s="4" t="s">
        <v>60</v>
      </c>
      <c r="D437" s="97">
        <v>11950</v>
      </c>
      <c r="E437" s="100">
        <v>20094</v>
      </c>
      <c r="F437" s="97">
        <v>60000</v>
      </c>
      <c r="G437" s="113">
        <v>0</v>
      </c>
      <c r="H437" s="97">
        <v>75000</v>
      </c>
      <c r="I437" s="113">
        <v>0</v>
      </c>
      <c r="J437" s="111">
        <v>0</v>
      </c>
      <c r="K437" s="100">
        <v>150000</v>
      </c>
      <c r="L437" s="100">
        <f>SUM(J437:K437)</f>
        <v>150000</v>
      </c>
    </row>
    <row r="438" spans="1:12" ht="25.5">
      <c r="A438" s="7" t="s">
        <v>11</v>
      </c>
      <c r="B438" s="62">
        <v>61</v>
      </c>
      <c r="C438" s="4" t="s">
        <v>312</v>
      </c>
      <c r="D438" s="143">
        <f aca="true" t="shared" si="88" ref="D438:L438">D437</f>
        <v>11950</v>
      </c>
      <c r="E438" s="143">
        <f t="shared" si="88"/>
        <v>20094</v>
      </c>
      <c r="F438" s="143">
        <f t="shared" si="88"/>
        <v>60000</v>
      </c>
      <c r="G438" s="146">
        <f t="shared" si="88"/>
        <v>0</v>
      </c>
      <c r="H438" s="143">
        <f t="shared" si="88"/>
        <v>75000</v>
      </c>
      <c r="I438" s="146">
        <f t="shared" si="88"/>
        <v>0</v>
      </c>
      <c r="J438" s="146">
        <f t="shared" si="88"/>
        <v>0</v>
      </c>
      <c r="K438" s="143">
        <f t="shared" si="88"/>
        <v>150000</v>
      </c>
      <c r="L438" s="143">
        <f t="shared" si="88"/>
        <v>150000</v>
      </c>
    </row>
    <row r="439" spans="1:12" ht="13.5" customHeight="1">
      <c r="A439" s="7" t="s">
        <v>11</v>
      </c>
      <c r="B439" s="54">
        <v>3.101</v>
      </c>
      <c r="C439" s="32" t="s">
        <v>201</v>
      </c>
      <c r="D439" s="143">
        <f aca="true" t="shared" si="89" ref="D439:L439">SUM(D431:D433)+D438+D434</f>
        <v>13988</v>
      </c>
      <c r="E439" s="143">
        <f t="shared" si="89"/>
        <v>20094</v>
      </c>
      <c r="F439" s="143">
        <f t="shared" si="89"/>
        <v>65120</v>
      </c>
      <c r="G439" s="146">
        <f t="shared" si="89"/>
        <v>0</v>
      </c>
      <c r="H439" s="143">
        <f t="shared" si="89"/>
        <v>83143</v>
      </c>
      <c r="I439" s="146">
        <f t="shared" si="89"/>
        <v>0</v>
      </c>
      <c r="J439" s="143">
        <f t="shared" si="89"/>
        <v>12106</v>
      </c>
      <c r="K439" s="143">
        <f t="shared" si="89"/>
        <v>150000</v>
      </c>
      <c r="L439" s="143">
        <f t="shared" si="89"/>
        <v>162106</v>
      </c>
    </row>
    <row r="440" spans="1:12" ht="12.75">
      <c r="A440" s="7"/>
      <c r="B440" s="54"/>
      <c r="C440" s="32"/>
      <c r="D440" s="137"/>
      <c r="E440" s="137"/>
      <c r="F440" s="137"/>
      <c r="G440" s="125"/>
      <c r="H440" s="137"/>
      <c r="I440" s="125"/>
      <c r="J440" s="137"/>
      <c r="K440" s="137"/>
      <c r="L440" s="137"/>
    </row>
    <row r="441" spans="1:12" ht="13.5" customHeight="1">
      <c r="A441" s="7"/>
      <c r="B441" s="54">
        <v>3.103</v>
      </c>
      <c r="C441" s="32" t="s">
        <v>205</v>
      </c>
      <c r="D441" s="72"/>
      <c r="E441" s="72"/>
      <c r="F441" s="72"/>
      <c r="G441" s="72"/>
      <c r="H441" s="72"/>
      <c r="I441" s="72"/>
      <c r="J441" s="72"/>
      <c r="K441" s="72"/>
      <c r="L441" s="72"/>
    </row>
    <row r="442" spans="1:12" ht="13.5" customHeight="1">
      <c r="A442" s="7"/>
      <c r="B442" s="69">
        <v>60</v>
      </c>
      <c r="C442" s="31" t="s">
        <v>206</v>
      </c>
      <c r="D442" s="72"/>
      <c r="E442" s="11"/>
      <c r="F442" s="11"/>
      <c r="G442" s="11"/>
      <c r="H442" s="11"/>
      <c r="I442" s="11"/>
      <c r="J442" s="11"/>
      <c r="K442" s="11"/>
      <c r="L442" s="11"/>
    </row>
    <row r="443" spans="1:12" ht="13.5" customHeight="1">
      <c r="A443" s="7"/>
      <c r="B443" s="36" t="s">
        <v>207</v>
      </c>
      <c r="C443" s="31" t="s">
        <v>50</v>
      </c>
      <c r="D443" s="99">
        <v>415</v>
      </c>
      <c r="E443" s="110">
        <v>0</v>
      </c>
      <c r="F443" s="101">
        <v>241</v>
      </c>
      <c r="G443" s="110">
        <v>0</v>
      </c>
      <c r="H443" s="101">
        <v>434</v>
      </c>
      <c r="I443" s="110">
        <v>0</v>
      </c>
      <c r="J443" s="101">
        <v>433</v>
      </c>
      <c r="K443" s="110">
        <v>0</v>
      </c>
      <c r="L443" s="99">
        <f>SUM(J443:K443)</f>
        <v>433</v>
      </c>
    </row>
    <row r="444" spans="1:12" ht="12.75" customHeight="1">
      <c r="A444" s="7"/>
      <c r="B444" s="36" t="s">
        <v>208</v>
      </c>
      <c r="C444" s="31" t="s">
        <v>190</v>
      </c>
      <c r="D444" s="110">
        <v>0</v>
      </c>
      <c r="E444" s="110">
        <v>0</v>
      </c>
      <c r="F444" s="114">
        <v>0</v>
      </c>
      <c r="G444" s="110">
        <v>0</v>
      </c>
      <c r="H444" s="114">
        <v>0</v>
      </c>
      <c r="I444" s="110">
        <v>0</v>
      </c>
      <c r="J444" s="114">
        <v>0</v>
      </c>
      <c r="K444" s="110">
        <v>0</v>
      </c>
      <c r="L444" s="110">
        <f>SUM(J444:K444)</f>
        <v>0</v>
      </c>
    </row>
    <row r="445" spans="1:12" ht="12.75" customHeight="1">
      <c r="A445" s="7" t="s">
        <v>11</v>
      </c>
      <c r="B445" s="69">
        <v>60</v>
      </c>
      <c r="C445" s="31" t="s">
        <v>206</v>
      </c>
      <c r="D445" s="147">
        <f>SUM(D442:D444)</f>
        <v>415</v>
      </c>
      <c r="E445" s="146">
        <f>SUM(E442:E444)</f>
        <v>0</v>
      </c>
      <c r="F445" s="145">
        <f>SUM(F442:F444)</f>
        <v>241</v>
      </c>
      <c r="G445" s="143" t="s">
        <v>21</v>
      </c>
      <c r="H445" s="147">
        <f>SUM(H442:H444)</f>
        <v>434</v>
      </c>
      <c r="I445" s="146">
        <f>SUM(I442:I444)</f>
        <v>0</v>
      </c>
      <c r="J445" s="145">
        <f>SUM(J442:J444)</f>
        <v>433</v>
      </c>
      <c r="K445" s="143" t="s">
        <v>21</v>
      </c>
      <c r="L445" s="145">
        <f>SUM(L442:L444)</f>
        <v>433</v>
      </c>
    </row>
    <row r="446" spans="1:12" ht="12.75" customHeight="1">
      <c r="A446" s="7"/>
      <c r="B446" s="69"/>
      <c r="C446" s="31"/>
      <c r="F446" s="72"/>
      <c r="G446" s="75"/>
      <c r="H446" s="72"/>
      <c r="I446" s="75"/>
      <c r="J446" s="72"/>
      <c r="K446" s="75"/>
      <c r="L446" s="72"/>
    </row>
    <row r="447" spans="1:12" ht="12.75" customHeight="1">
      <c r="A447" s="7"/>
      <c r="B447" s="69">
        <v>61</v>
      </c>
      <c r="C447" s="31" t="s">
        <v>267</v>
      </c>
      <c r="F447" s="72"/>
      <c r="G447" s="75"/>
      <c r="H447" s="72"/>
      <c r="I447" s="75"/>
      <c r="J447" s="72"/>
      <c r="K447" s="75"/>
      <c r="L447" s="72"/>
    </row>
    <row r="448" spans="1:12" ht="12.75" customHeight="1">
      <c r="A448" s="7"/>
      <c r="B448" s="69">
        <v>46</v>
      </c>
      <c r="C448" s="31" t="s">
        <v>28</v>
      </c>
      <c r="F448" s="72"/>
      <c r="G448" s="75"/>
      <c r="H448" s="72"/>
      <c r="I448" s="75"/>
      <c r="J448" s="72"/>
      <c r="K448" s="75"/>
      <c r="L448" s="72"/>
    </row>
    <row r="449" spans="1:12" ht="39.75" customHeight="1">
      <c r="A449" s="7"/>
      <c r="B449" s="36" t="s">
        <v>293</v>
      </c>
      <c r="C449" s="31" t="s">
        <v>313</v>
      </c>
      <c r="D449" s="115">
        <v>0</v>
      </c>
      <c r="E449" s="115">
        <v>0</v>
      </c>
      <c r="F449" s="138">
        <v>1</v>
      </c>
      <c r="G449" s="112">
        <v>0</v>
      </c>
      <c r="H449" s="138">
        <v>1</v>
      </c>
      <c r="I449" s="112">
        <v>0</v>
      </c>
      <c r="J449" s="115">
        <v>0</v>
      </c>
      <c r="K449" s="112">
        <v>0</v>
      </c>
      <c r="L449" s="112">
        <f>SUM(J449:K449)</f>
        <v>0</v>
      </c>
    </row>
    <row r="450" spans="1:12" ht="12.75" customHeight="1">
      <c r="A450" s="7" t="s">
        <v>11</v>
      </c>
      <c r="B450" s="69">
        <v>61</v>
      </c>
      <c r="C450" s="31" t="s">
        <v>267</v>
      </c>
      <c r="D450" s="115">
        <f aca="true" t="shared" si="90" ref="D450:L450">D449</f>
        <v>0</v>
      </c>
      <c r="E450" s="115">
        <f t="shared" si="90"/>
        <v>0</v>
      </c>
      <c r="F450" s="138">
        <f>F449</f>
        <v>1</v>
      </c>
      <c r="G450" s="115">
        <f>G449</f>
        <v>0</v>
      </c>
      <c r="H450" s="138">
        <f t="shared" si="90"/>
        <v>1</v>
      </c>
      <c r="I450" s="115">
        <f t="shared" si="90"/>
        <v>0</v>
      </c>
      <c r="J450" s="115">
        <f t="shared" si="90"/>
        <v>0</v>
      </c>
      <c r="K450" s="115">
        <f>K449</f>
        <v>0</v>
      </c>
      <c r="L450" s="115">
        <f t="shared" si="90"/>
        <v>0</v>
      </c>
    </row>
    <row r="451" spans="1:12" ht="12.75" customHeight="1">
      <c r="A451" s="7" t="s">
        <v>11</v>
      </c>
      <c r="B451" s="54">
        <v>3.103</v>
      </c>
      <c r="C451" s="32" t="s">
        <v>209</v>
      </c>
      <c r="D451" s="143">
        <f aca="true" t="shared" si="91" ref="D451:L451">D445+D450</f>
        <v>415</v>
      </c>
      <c r="E451" s="146">
        <f t="shared" si="91"/>
        <v>0</v>
      </c>
      <c r="F451" s="143">
        <f>F445+F450</f>
        <v>242</v>
      </c>
      <c r="G451" s="146">
        <f>G445+G450</f>
        <v>0</v>
      </c>
      <c r="H451" s="143">
        <f t="shared" si="91"/>
        <v>435</v>
      </c>
      <c r="I451" s="146">
        <f t="shared" si="91"/>
        <v>0</v>
      </c>
      <c r="J451" s="143">
        <f t="shared" si="91"/>
        <v>433</v>
      </c>
      <c r="K451" s="146">
        <f>K445+K450</f>
        <v>0</v>
      </c>
      <c r="L451" s="143">
        <f t="shared" si="91"/>
        <v>433</v>
      </c>
    </row>
    <row r="452" spans="1:12" ht="25.5">
      <c r="A452" s="7" t="s">
        <v>11</v>
      </c>
      <c r="B452" s="55">
        <v>3</v>
      </c>
      <c r="C452" s="31" t="s">
        <v>194</v>
      </c>
      <c r="D452" s="98">
        <f aca="true" t="shared" si="92" ref="D452:L452">D451+D439+D428</f>
        <v>16429</v>
      </c>
      <c r="E452" s="98">
        <f t="shared" si="92"/>
        <v>20094</v>
      </c>
      <c r="F452" s="98">
        <f t="shared" si="92"/>
        <v>66835</v>
      </c>
      <c r="G452" s="112">
        <f t="shared" si="92"/>
        <v>0</v>
      </c>
      <c r="H452" s="98">
        <f t="shared" si="92"/>
        <v>86551</v>
      </c>
      <c r="I452" s="112">
        <f t="shared" si="92"/>
        <v>0</v>
      </c>
      <c r="J452" s="98">
        <f t="shared" si="92"/>
        <v>15323</v>
      </c>
      <c r="K452" s="98">
        <f t="shared" si="92"/>
        <v>150000</v>
      </c>
      <c r="L452" s="98">
        <f t="shared" si="92"/>
        <v>165323</v>
      </c>
    </row>
    <row r="453" spans="1:12" ht="12.75" customHeight="1">
      <c r="A453" s="7"/>
      <c r="B453" s="37"/>
      <c r="C453" s="31"/>
      <c r="D453" s="11"/>
      <c r="E453" s="75"/>
      <c r="F453" s="11"/>
      <c r="G453" s="75"/>
      <c r="H453" s="11"/>
      <c r="I453" s="11"/>
      <c r="J453" s="11"/>
      <c r="K453" s="75"/>
      <c r="L453" s="11"/>
    </row>
    <row r="454" spans="1:12" ht="12.75" customHeight="1">
      <c r="A454" s="7"/>
      <c r="B454" s="55">
        <v>4</v>
      </c>
      <c r="C454" s="31" t="s">
        <v>210</v>
      </c>
      <c r="D454" s="71"/>
      <c r="E454" s="71"/>
      <c r="F454" s="71"/>
      <c r="G454" s="71"/>
      <c r="H454" s="71"/>
      <c r="I454" s="71"/>
      <c r="J454" s="71"/>
      <c r="K454" s="71"/>
      <c r="L454" s="74"/>
    </row>
    <row r="455" spans="1:12" ht="12.75" customHeight="1">
      <c r="A455" s="7"/>
      <c r="B455" s="54">
        <v>4.8</v>
      </c>
      <c r="C455" s="32" t="s">
        <v>48</v>
      </c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 customHeight="1">
      <c r="A456" s="7"/>
      <c r="B456" s="69">
        <v>61</v>
      </c>
      <c r="C456" s="31" t="s">
        <v>251</v>
      </c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 customHeight="1">
      <c r="A457" s="7"/>
      <c r="B457" s="67" t="s">
        <v>222</v>
      </c>
      <c r="C457" s="31" t="s">
        <v>290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99">
        <v>1000</v>
      </c>
      <c r="K457" s="110">
        <v>0</v>
      </c>
      <c r="L457" s="99">
        <f>SUM(J457:K457)</f>
        <v>1000</v>
      </c>
    </row>
    <row r="458" spans="1:12" ht="12.75" customHeight="1">
      <c r="A458" s="35" t="s">
        <v>11</v>
      </c>
      <c r="B458" s="152">
        <v>61</v>
      </c>
      <c r="C458" s="64" t="s">
        <v>251</v>
      </c>
      <c r="D458" s="146">
        <f aca="true" t="shared" si="93" ref="D458:L458">D457</f>
        <v>0</v>
      </c>
      <c r="E458" s="146">
        <f t="shared" si="93"/>
        <v>0</v>
      </c>
      <c r="F458" s="146">
        <f>F457</f>
        <v>0</v>
      </c>
      <c r="G458" s="146">
        <f>G457</f>
        <v>0</v>
      </c>
      <c r="H458" s="146">
        <f t="shared" si="93"/>
        <v>0</v>
      </c>
      <c r="I458" s="146">
        <f t="shared" si="93"/>
        <v>0</v>
      </c>
      <c r="J458" s="143">
        <f t="shared" si="93"/>
        <v>1000</v>
      </c>
      <c r="K458" s="146">
        <f>K457</f>
        <v>0</v>
      </c>
      <c r="L458" s="143">
        <f t="shared" si="93"/>
        <v>1000</v>
      </c>
    </row>
    <row r="459" spans="1:12" ht="12.75" customHeight="1">
      <c r="A459" s="7" t="s">
        <v>11</v>
      </c>
      <c r="B459" s="54">
        <v>4.8</v>
      </c>
      <c r="C459" s="32" t="s">
        <v>48</v>
      </c>
      <c r="D459" s="112">
        <f aca="true" t="shared" si="94" ref="D459:L459">D457</f>
        <v>0</v>
      </c>
      <c r="E459" s="112">
        <f t="shared" si="94"/>
        <v>0</v>
      </c>
      <c r="F459" s="112">
        <f>F457</f>
        <v>0</v>
      </c>
      <c r="G459" s="112">
        <f>G457</f>
        <v>0</v>
      </c>
      <c r="H459" s="112">
        <f t="shared" si="94"/>
        <v>0</v>
      </c>
      <c r="I459" s="112">
        <f t="shared" si="94"/>
        <v>0</v>
      </c>
      <c r="J459" s="98">
        <f t="shared" si="94"/>
        <v>1000</v>
      </c>
      <c r="K459" s="112">
        <f>K457</f>
        <v>0</v>
      </c>
      <c r="L459" s="98">
        <f t="shared" si="94"/>
        <v>1000</v>
      </c>
    </row>
    <row r="460" spans="1:12" ht="12.75" customHeight="1">
      <c r="A460" s="7" t="s">
        <v>11</v>
      </c>
      <c r="B460" s="55">
        <v>4</v>
      </c>
      <c r="C460" s="31" t="s">
        <v>210</v>
      </c>
      <c r="D460" s="146">
        <f aca="true" t="shared" si="95" ref="D460:L460">SUM(D458)</f>
        <v>0</v>
      </c>
      <c r="E460" s="146">
        <f t="shared" si="95"/>
        <v>0</v>
      </c>
      <c r="F460" s="146">
        <f>SUM(F458)</f>
        <v>0</v>
      </c>
      <c r="G460" s="146">
        <f>SUM(G458)</f>
        <v>0</v>
      </c>
      <c r="H460" s="146">
        <f t="shared" si="95"/>
        <v>0</v>
      </c>
      <c r="I460" s="146">
        <f t="shared" si="95"/>
        <v>0</v>
      </c>
      <c r="J460" s="143">
        <f t="shared" si="95"/>
        <v>1000</v>
      </c>
      <c r="K460" s="146">
        <f>SUM(K458)</f>
        <v>0</v>
      </c>
      <c r="L460" s="143">
        <f t="shared" si="95"/>
        <v>1000</v>
      </c>
    </row>
    <row r="461" spans="1:12" ht="12.75" customHeight="1">
      <c r="A461" s="7" t="s">
        <v>11</v>
      </c>
      <c r="B461" s="45">
        <v>3435</v>
      </c>
      <c r="C461" s="32" t="s">
        <v>2</v>
      </c>
      <c r="D461" s="143">
        <f aca="true" t="shared" si="96" ref="D461:L461">D460+D452</f>
        <v>16429</v>
      </c>
      <c r="E461" s="143">
        <f t="shared" si="96"/>
        <v>20094</v>
      </c>
      <c r="F461" s="143">
        <f>F460+F452</f>
        <v>66835</v>
      </c>
      <c r="G461" s="146">
        <f>G460+G452</f>
        <v>0</v>
      </c>
      <c r="H461" s="143">
        <f t="shared" si="96"/>
        <v>86551</v>
      </c>
      <c r="I461" s="146">
        <f t="shared" si="96"/>
        <v>0</v>
      </c>
      <c r="J461" s="143">
        <f t="shared" si="96"/>
        <v>16323</v>
      </c>
      <c r="K461" s="143">
        <f>K460+K452</f>
        <v>150000</v>
      </c>
      <c r="L461" s="143">
        <f t="shared" si="96"/>
        <v>166323</v>
      </c>
    </row>
    <row r="462" spans="1:12" ht="12.75" customHeight="1">
      <c r="A462" s="56" t="s">
        <v>11</v>
      </c>
      <c r="B462" s="57"/>
      <c r="C462" s="58" t="s">
        <v>12</v>
      </c>
      <c r="D462" s="143">
        <f>D414+D95+D461+D26</f>
        <v>343586</v>
      </c>
      <c r="E462" s="143">
        <f aca="true" t="shared" si="97" ref="E462:L462">E414+E95+E461+E26</f>
        <v>356803</v>
      </c>
      <c r="F462" s="143">
        <f t="shared" si="97"/>
        <v>763849</v>
      </c>
      <c r="G462" s="143">
        <f t="shared" si="97"/>
        <v>338937</v>
      </c>
      <c r="H462" s="143">
        <f t="shared" si="97"/>
        <v>888190</v>
      </c>
      <c r="I462" s="143">
        <f t="shared" si="97"/>
        <v>357412</v>
      </c>
      <c r="J462" s="143">
        <f t="shared" si="97"/>
        <v>1032237</v>
      </c>
      <c r="K462" s="143">
        <f t="shared" si="97"/>
        <v>647390</v>
      </c>
      <c r="L462" s="143">
        <f t="shared" si="97"/>
        <v>1679627</v>
      </c>
    </row>
    <row r="463" spans="1:12" ht="12.75" customHeight="1">
      <c r="A463" s="7"/>
      <c r="B463" s="37"/>
      <c r="C463" s="32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3:12" ht="13.5" customHeight="1">
      <c r="C464" s="30" t="s">
        <v>211</v>
      </c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>
      <c r="A465" s="15" t="s">
        <v>13</v>
      </c>
      <c r="B465" s="40">
        <v>4406</v>
      </c>
      <c r="C465" s="30" t="s">
        <v>264</v>
      </c>
      <c r="D465" s="71"/>
      <c r="E465" s="71"/>
      <c r="F465" s="71"/>
      <c r="G465" s="71"/>
      <c r="H465" s="71"/>
      <c r="I465" s="71"/>
      <c r="J465" s="71"/>
      <c r="K465" s="71"/>
      <c r="L465" s="71"/>
    </row>
    <row r="466" spans="1:12" ht="12.75" customHeight="1">
      <c r="A466" s="7"/>
      <c r="B466" s="55">
        <v>1</v>
      </c>
      <c r="C466" s="31" t="s">
        <v>265</v>
      </c>
      <c r="D466" s="72"/>
      <c r="E466" s="72"/>
      <c r="F466" s="72"/>
      <c r="G466" s="72"/>
      <c r="H466" s="72"/>
      <c r="I466" s="72"/>
      <c r="J466" s="72"/>
      <c r="K466" s="72"/>
      <c r="L466" s="72"/>
    </row>
    <row r="467" spans="1:12" ht="12.75" customHeight="1">
      <c r="A467" s="7"/>
      <c r="B467" s="54">
        <v>1.07</v>
      </c>
      <c r="C467" s="32" t="s">
        <v>288</v>
      </c>
      <c r="D467" s="72"/>
      <c r="E467" s="72"/>
      <c r="F467" s="72"/>
      <c r="G467" s="72"/>
      <c r="H467" s="72"/>
      <c r="I467" s="72"/>
      <c r="J467" s="72"/>
      <c r="K467" s="72"/>
      <c r="L467" s="72"/>
    </row>
    <row r="468" spans="1:12" ht="12.75" customHeight="1">
      <c r="A468" s="7"/>
      <c r="B468" s="62" t="s">
        <v>219</v>
      </c>
      <c r="C468" s="31" t="s">
        <v>16</v>
      </c>
      <c r="D468" s="72"/>
      <c r="E468" s="72"/>
      <c r="F468" s="72"/>
      <c r="G468" s="72"/>
      <c r="H468" s="72"/>
      <c r="I468" s="72"/>
      <c r="J468" s="72"/>
      <c r="K468" s="72"/>
      <c r="L468" s="72"/>
    </row>
    <row r="469" spans="1:12" ht="12.75" customHeight="1">
      <c r="A469" s="7"/>
      <c r="B469" s="36" t="s">
        <v>253</v>
      </c>
      <c r="C469" s="31" t="s">
        <v>252</v>
      </c>
      <c r="D469" s="115">
        <v>0</v>
      </c>
      <c r="E469" s="115">
        <v>0</v>
      </c>
      <c r="F469" s="115">
        <v>0</v>
      </c>
      <c r="G469" s="115">
        <v>0</v>
      </c>
      <c r="H469" s="115">
        <v>0</v>
      </c>
      <c r="I469" s="115">
        <v>0</v>
      </c>
      <c r="J469" s="115">
        <v>0</v>
      </c>
      <c r="K469" s="115">
        <v>0</v>
      </c>
      <c r="L469" s="115">
        <f>SUM(J469:K469)</f>
        <v>0</v>
      </c>
    </row>
    <row r="470" spans="1:12" ht="12.75" customHeight="1">
      <c r="A470" s="7" t="s">
        <v>11</v>
      </c>
      <c r="B470" s="33" t="s">
        <v>219</v>
      </c>
      <c r="C470" s="4" t="s">
        <v>16</v>
      </c>
      <c r="D470" s="115">
        <f aca="true" t="shared" si="98" ref="D470:L470">SUM(D469)</f>
        <v>0</v>
      </c>
      <c r="E470" s="115">
        <f t="shared" si="98"/>
        <v>0</v>
      </c>
      <c r="F470" s="115">
        <f>SUM(F469)</f>
        <v>0</v>
      </c>
      <c r="G470" s="115">
        <f>SUM(G469)</f>
        <v>0</v>
      </c>
      <c r="H470" s="115">
        <f t="shared" si="98"/>
        <v>0</v>
      </c>
      <c r="I470" s="115">
        <f t="shared" si="98"/>
        <v>0</v>
      </c>
      <c r="J470" s="115">
        <f t="shared" si="98"/>
        <v>0</v>
      </c>
      <c r="K470" s="115">
        <f t="shared" si="98"/>
        <v>0</v>
      </c>
      <c r="L470" s="115">
        <f t="shared" si="98"/>
        <v>0</v>
      </c>
    </row>
    <row r="471" spans="2:12" ht="12.75" customHeight="1">
      <c r="B471" s="46"/>
      <c r="C471" s="30"/>
      <c r="D471" s="71"/>
      <c r="E471" s="71"/>
      <c r="F471" s="71"/>
      <c r="G471" s="71"/>
      <c r="H471" s="71"/>
      <c r="I471" s="71"/>
      <c r="J471" s="71"/>
      <c r="K471" s="71"/>
      <c r="L471" s="71"/>
    </row>
    <row r="472" spans="1:12" ht="13.5" customHeight="1">
      <c r="A472" s="7"/>
      <c r="B472" s="62" t="s">
        <v>212</v>
      </c>
      <c r="C472" s="31" t="s">
        <v>28</v>
      </c>
      <c r="D472" s="72"/>
      <c r="E472" s="11"/>
      <c r="F472" s="72"/>
      <c r="G472" s="11"/>
      <c r="H472" s="72"/>
      <c r="I472" s="11"/>
      <c r="J472" s="72"/>
      <c r="K472" s="11"/>
      <c r="L472" s="11"/>
    </row>
    <row r="473" spans="1:12" ht="13.5" customHeight="1">
      <c r="A473" s="7"/>
      <c r="B473" s="36" t="s">
        <v>168</v>
      </c>
      <c r="C473" s="31" t="s">
        <v>252</v>
      </c>
      <c r="D473" s="112">
        <v>0</v>
      </c>
      <c r="E473" s="112">
        <v>0</v>
      </c>
      <c r="F473" s="115">
        <v>0</v>
      </c>
      <c r="G473" s="112">
        <v>0</v>
      </c>
      <c r="H473" s="115">
        <v>0</v>
      </c>
      <c r="I473" s="112">
        <v>0</v>
      </c>
      <c r="J473" s="115">
        <v>0</v>
      </c>
      <c r="K473" s="112">
        <v>0</v>
      </c>
      <c r="L473" s="112">
        <f>SUM(J473:K473)</f>
        <v>0</v>
      </c>
    </row>
    <row r="474" spans="1:12" ht="13.5" customHeight="1">
      <c r="A474" s="7" t="s">
        <v>11</v>
      </c>
      <c r="B474" s="62" t="s">
        <v>212</v>
      </c>
      <c r="C474" s="31" t="s">
        <v>28</v>
      </c>
      <c r="D474" s="115">
        <f aca="true" t="shared" si="99" ref="D474:L474">SUM(D473:D473)</f>
        <v>0</v>
      </c>
      <c r="E474" s="115">
        <f t="shared" si="99"/>
        <v>0</v>
      </c>
      <c r="F474" s="115">
        <f>SUM(F473:F473)</f>
        <v>0</v>
      </c>
      <c r="G474" s="115">
        <f>SUM(G473:G473)</f>
        <v>0</v>
      </c>
      <c r="H474" s="115">
        <f t="shared" si="99"/>
        <v>0</v>
      </c>
      <c r="I474" s="115">
        <f t="shared" si="99"/>
        <v>0</v>
      </c>
      <c r="J474" s="115">
        <f t="shared" si="99"/>
        <v>0</v>
      </c>
      <c r="K474" s="115">
        <f t="shared" si="99"/>
        <v>0</v>
      </c>
      <c r="L474" s="115">
        <f t="shared" si="99"/>
        <v>0</v>
      </c>
    </row>
    <row r="475" spans="1:12" ht="13.5" customHeight="1">
      <c r="A475" s="7" t="s">
        <v>11</v>
      </c>
      <c r="B475" s="54">
        <v>1.07</v>
      </c>
      <c r="C475" s="32" t="s">
        <v>213</v>
      </c>
      <c r="D475" s="146">
        <f aca="true" t="shared" si="100" ref="D475:L475">D474+D470</f>
        <v>0</v>
      </c>
      <c r="E475" s="146">
        <f t="shared" si="100"/>
        <v>0</v>
      </c>
      <c r="F475" s="146">
        <f>F474+F470</f>
        <v>0</v>
      </c>
      <c r="G475" s="146">
        <f>G474+G470</f>
        <v>0</v>
      </c>
      <c r="H475" s="146">
        <f t="shared" si="100"/>
        <v>0</v>
      </c>
      <c r="I475" s="146">
        <f t="shared" si="100"/>
        <v>0</v>
      </c>
      <c r="J475" s="146">
        <f t="shared" si="100"/>
        <v>0</v>
      </c>
      <c r="K475" s="146">
        <f t="shared" si="100"/>
        <v>0</v>
      </c>
      <c r="L475" s="146">
        <f t="shared" si="100"/>
        <v>0</v>
      </c>
    </row>
    <row r="476" spans="1:12" ht="12.75">
      <c r="A476" s="7"/>
      <c r="B476" s="54"/>
      <c r="C476" s="32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25.5">
      <c r="A477" s="7"/>
      <c r="B477" s="54">
        <v>1.101</v>
      </c>
      <c r="C477" s="32" t="s">
        <v>113</v>
      </c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3.5" customHeight="1">
      <c r="A478" s="7"/>
      <c r="B478" s="62" t="s">
        <v>221</v>
      </c>
      <c r="C478" s="31" t="s">
        <v>103</v>
      </c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3.5" customHeight="1">
      <c r="A479" s="7"/>
      <c r="B479" s="62" t="s">
        <v>219</v>
      </c>
      <c r="C479" s="31" t="s">
        <v>220</v>
      </c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25.5">
      <c r="A480" s="7"/>
      <c r="B480" s="67" t="s">
        <v>225</v>
      </c>
      <c r="C480" s="31" t="s">
        <v>266</v>
      </c>
      <c r="D480" s="99">
        <v>24571</v>
      </c>
      <c r="E480" s="110">
        <v>0</v>
      </c>
      <c r="F480" s="99">
        <v>27000</v>
      </c>
      <c r="G480" s="110">
        <v>0</v>
      </c>
      <c r="H480" s="99">
        <v>28867</v>
      </c>
      <c r="I480" s="110">
        <v>0</v>
      </c>
      <c r="J480" s="99">
        <f>30000+3000</f>
        <v>33000</v>
      </c>
      <c r="K480" s="110">
        <v>0</v>
      </c>
      <c r="L480" s="99">
        <f>SUM(J480:K480)</f>
        <v>33000</v>
      </c>
    </row>
    <row r="481" spans="1:12" ht="25.5">
      <c r="A481" s="7" t="s">
        <v>11</v>
      </c>
      <c r="B481" s="54">
        <v>1.101</v>
      </c>
      <c r="C481" s="32" t="s">
        <v>113</v>
      </c>
      <c r="D481" s="143">
        <f aca="true" t="shared" si="101" ref="D481:L481">SUM(D479:D480)</f>
        <v>24571</v>
      </c>
      <c r="E481" s="146">
        <f t="shared" si="101"/>
        <v>0</v>
      </c>
      <c r="F481" s="143">
        <f t="shared" si="101"/>
        <v>27000</v>
      </c>
      <c r="G481" s="146">
        <f t="shared" si="101"/>
        <v>0</v>
      </c>
      <c r="H481" s="143">
        <f t="shared" si="101"/>
        <v>28867</v>
      </c>
      <c r="I481" s="146">
        <f t="shared" si="101"/>
        <v>0</v>
      </c>
      <c r="J481" s="143">
        <f t="shared" si="101"/>
        <v>33000</v>
      </c>
      <c r="K481" s="146">
        <f t="shared" si="101"/>
        <v>0</v>
      </c>
      <c r="L481" s="143">
        <f t="shared" si="101"/>
        <v>33000</v>
      </c>
    </row>
    <row r="482" spans="1:12" ht="13.5" customHeight="1">
      <c r="A482" s="7" t="s">
        <v>11</v>
      </c>
      <c r="B482" s="55">
        <v>1</v>
      </c>
      <c r="C482" s="31" t="s">
        <v>265</v>
      </c>
      <c r="D482" s="98">
        <f aca="true" t="shared" si="102" ref="D482:L482">D475+D481</f>
        <v>24571</v>
      </c>
      <c r="E482" s="112">
        <f t="shared" si="102"/>
        <v>0</v>
      </c>
      <c r="F482" s="98">
        <f t="shared" si="102"/>
        <v>27000</v>
      </c>
      <c r="G482" s="112">
        <f t="shared" si="102"/>
        <v>0</v>
      </c>
      <c r="H482" s="98">
        <f t="shared" si="102"/>
        <v>28867</v>
      </c>
      <c r="I482" s="112">
        <f t="shared" si="102"/>
        <v>0</v>
      </c>
      <c r="J482" s="98">
        <f t="shared" si="102"/>
        <v>33000</v>
      </c>
      <c r="K482" s="112">
        <f t="shared" si="102"/>
        <v>0</v>
      </c>
      <c r="L482" s="98">
        <f t="shared" si="102"/>
        <v>33000</v>
      </c>
    </row>
    <row r="483" spans="1:12" ht="13.5" customHeight="1">
      <c r="A483" s="7"/>
      <c r="B483" s="55"/>
      <c r="C483" s="3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3.5" customHeight="1">
      <c r="A484" s="7"/>
      <c r="B484" s="55">
        <v>2</v>
      </c>
      <c r="C484" s="31" t="s">
        <v>284</v>
      </c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3.5" customHeight="1">
      <c r="A485" s="7"/>
      <c r="B485" s="54">
        <v>2.112</v>
      </c>
      <c r="C485" s="32" t="s">
        <v>192</v>
      </c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3.5" customHeight="1">
      <c r="A486" s="7"/>
      <c r="B486" s="59">
        <v>44</v>
      </c>
      <c r="C486" s="31" t="s">
        <v>16</v>
      </c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3.5" customHeight="1">
      <c r="A487" s="35"/>
      <c r="B487" s="153" t="s">
        <v>234</v>
      </c>
      <c r="C487" s="64" t="s">
        <v>235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f>SUM(J487:K487)</f>
        <v>0</v>
      </c>
    </row>
    <row r="488" spans="1:12" ht="0.75" customHeight="1">
      <c r="A488" s="7"/>
      <c r="B488" s="54"/>
      <c r="C488" s="32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3.5" customHeight="1">
      <c r="A489" s="7"/>
      <c r="B489" s="55">
        <v>46</v>
      </c>
      <c r="C489" s="31" t="s">
        <v>28</v>
      </c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3.5" customHeight="1">
      <c r="A490" s="7"/>
      <c r="B490" s="55" t="s">
        <v>226</v>
      </c>
      <c r="C490" s="31" t="s">
        <v>257</v>
      </c>
      <c r="D490" s="110">
        <v>0</v>
      </c>
      <c r="E490" s="110">
        <v>0</v>
      </c>
      <c r="F490" s="110">
        <v>0</v>
      </c>
      <c r="G490" s="110">
        <v>0</v>
      </c>
      <c r="H490" s="99">
        <v>26800</v>
      </c>
      <c r="I490" s="110">
        <v>0</v>
      </c>
      <c r="J490" s="110">
        <v>0</v>
      </c>
      <c r="K490" s="110">
        <v>0</v>
      </c>
      <c r="L490" s="110">
        <f>SUM(J490:K490)</f>
        <v>0</v>
      </c>
    </row>
    <row r="491" spans="1:12" ht="13.5" customHeight="1">
      <c r="A491" s="7"/>
      <c r="B491" s="55" t="s">
        <v>270</v>
      </c>
      <c r="C491" s="31" t="s">
        <v>269</v>
      </c>
      <c r="D491" s="110">
        <v>0</v>
      </c>
      <c r="E491" s="110">
        <v>0</v>
      </c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f>SUM(J491:K491)</f>
        <v>0</v>
      </c>
    </row>
    <row r="492" spans="1:12" ht="25.5">
      <c r="A492" s="7"/>
      <c r="B492" s="55" t="s">
        <v>304</v>
      </c>
      <c r="C492" s="126" t="s">
        <v>332</v>
      </c>
      <c r="D492" s="99">
        <v>1932</v>
      </c>
      <c r="E492" s="110">
        <v>0</v>
      </c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f>SUM(J492:K492)</f>
        <v>0</v>
      </c>
    </row>
    <row r="493" spans="1:12" ht="13.5" customHeight="1">
      <c r="A493" s="7" t="s">
        <v>11</v>
      </c>
      <c r="B493" s="55">
        <v>46</v>
      </c>
      <c r="C493" s="31" t="s">
        <v>28</v>
      </c>
      <c r="D493" s="143">
        <f aca="true" t="shared" si="103" ref="D493:L493">SUM(D490:D492)</f>
        <v>1932</v>
      </c>
      <c r="E493" s="146">
        <f t="shared" si="103"/>
        <v>0</v>
      </c>
      <c r="F493" s="146">
        <f>SUM(F490:F492)</f>
        <v>0</v>
      </c>
      <c r="G493" s="146">
        <f>SUM(G490:G492)</f>
        <v>0</v>
      </c>
      <c r="H493" s="143">
        <f t="shared" si="103"/>
        <v>26800</v>
      </c>
      <c r="I493" s="146">
        <f t="shared" si="103"/>
        <v>0</v>
      </c>
      <c r="J493" s="146">
        <f t="shared" si="103"/>
        <v>0</v>
      </c>
      <c r="K493" s="146">
        <f t="shared" si="103"/>
        <v>0</v>
      </c>
      <c r="L493" s="146">
        <f t="shared" si="103"/>
        <v>0</v>
      </c>
    </row>
    <row r="494" spans="1:12" ht="12.75">
      <c r="A494" s="7" t="s">
        <v>11</v>
      </c>
      <c r="B494" s="54">
        <v>2.112</v>
      </c>
      <c r="C494" s="32" t="s">
        <v>192</v>
      </c>
      <c r="D494" s="98">
        <f aca="true" t="shared" si="104" ref="D494:L494">D493+D487</f>
        <v>1932</v>
      </c>
      <c r="E494" s="112">
        <f t="shared" si="104"/>
        <v>0</v>
      </c>
      <c r="F494" s="112">
        <f t="shared" si="104"/>
        <v>0</v>
      </c>
      <c r="G494" s="112">
        <f t="shared" si="104"/>
        <v>0</v>
      </c>
      <c r="H494" s="98">
        <f t="shared" si="104"/>
        <v>26800</v>
      </c>
      <c r="I494" s="112">
        <f t="shared" si="104"/>
        <v>0</v>
      </c>
      <c r="J494" s="112">
        <f t="shared" si="104"/>
        <v>0</v>
      </c>
      <c r="K494" s="112">
        <f t="shared" si="104"/>
        <v>0</v>
      </c>
      <c r="L494" s="112">
        <f t="shared" si="104"/>
        <v>0</v>
      </c>
    </row>
    <row r="495" spans="1:12" ht="12.75">
      <c r="A495" s="7" t="s">
        <v>11</v>
      </c>
      <c r="B495" s="55">
        <v>2</v>
      </c>
      <c r="C495" s="31" t="s">
        <v>284</v>
      </c>
      <c r="D495" s="143">
        <f aca="true" t="shared" si="105" ref="D495:L495">D494</f>
        <v>1932</v>
      </c>
      <c r="E495" s="146">
        <f t="shared" si="105"/>
        <v>0</v>
      </c>
      <c r="F495" s="146">
        <f>F494</f>
        <v>0</v>
      </c>
      <c r="G495" s="146">
        <f>G494</f>
        <v>0</v>
      </c>
      <c r="H495" s="143">
        <f t="shared" si="105"/>
        <v>26800</v>
      </c>
      <c r="I495" s="146">
        <f t="shared" si="105"/>
        <v>0</v>
      </c>
      <c r="J495" s="146">
        <f t="shared" si="105"/>
        <v>0</v>
      </c>
      <c r="K495" s="146">
        <f t="shared" si="105"/>
        <v>0</v>
      </c>
      <c r="L495" s="146">
        <f t="shared" si="105"/>
        <v>0</v>
      </c>
    </row>
    <row r="496" spans="1:12" ht="12.75">
      <c r="A496" s="15" t="s">
        <v>11</v>
      </c>
      <c r="B496" s="40">
        <v>4406</v>
      </c>
      <c r="C496" s="30" t="s">
        <v>264</v>
      </c>
      <c r="D496" s="98">
        <f aca="true" t="shared" si="106" ref="D496:L496">D482+D495</f>
        <v>26503</v>
      </c>
      <c r="E496" s="112">
        <f t="shared" si="106"/>
        <v>0</v>
      </c>
      <c r="F496" s="98">
        <f t="shared" si="106"/>
        <v>27000</v>
      </c>
      <c r="G496" s="112">
        <f t="shared" si="106"/>
        <v>0</v>
      </c>
      <c r="H496" s="98">
        <f t="shared" si="106"/>
        <v>55667</v>
      </c>
      <c r="I496" s="112">
        <f t="shared" si="106"/>
        <v>0</v>
      </c>
      <c r="J496" s="98">
        <f t="shared" si="106"/>
        <v>33000</v>
      </c>
      <c r="K496" s="112">
        <f t="shared" si="106"/>
        <v>0</v>
      </c>
      <c r="L496" s="98">
        <f t="shared" si="106"/>
        <v>33000</v>
      </c>
    </row>
    <row r="497" spans="1:12" ht="12.75">
      <c r="A497" s="56" t="s">
        <v>11</v>
      </c>
      <c r="B497" s="57"/>
      <c r="C497" s="58" t="s">
        <v>211</v>
      </c>
      <c r="D497" s="100">
        <f aca="true" t="shared" si="107" ref="D497:L497">D496</f>
        <v>26503</v>
      </c>
      <c r="E497" s="113">
        <f t="shared" si="107"/>
        <v>0</v>
      </c>
      <c r="F497" s="100">
        <f>F496</f>
        <v>27000</v>
      </c>
      <c r="G497" s="113">
        <f>G496</f>
        <v>0</v>
      </c>
      <c r="H497" s="100">
        <f t="shared" si="107"/>
        <v>55667</v>
      </c>
      <c r="I497" s="113">
        <f t="shared" si="107"/>
        <v>0</v>
      </c>
      <c r="J497" s="100">
        <f t="shared" si="107"/>
        <v>33000</v>
      </c>
      <c r="K497" s="113">
        <f t="shared" si="107"/>
        <v>0</v>
      </c>
      <c r="L497" s="100">
        <f t="shared" si="107"/>
        <v>33000</v>
      </c>
    </row>
    <row r="498" spans="1:12" ht="12.75">
      <c r="A498" s="56" t="s">
        <v>11</v>
      </c>
      <c r="B498" s="57"/>
      <c r="C498" s="58" t="s">
        <v>4</v>
      </c>
      <c r="D498" s="148">
        <f aca="true" t="shared" si="108" ref="D498:L498">D497+D462</f>
        <v>370089</v>
      </c>
      <c r="E498" s="148">
        <f t="shared" si="108"/>
        <v>356803</v>
      </c>
      <c r="F498" s="148">
        <f t="shared" si="108"/>
        <v>790849</v>
      </c>
      <c r="G498" s="148">
        <f t="shared" si="108"/>
        <v>338937</v>
      </c>
      <c r="H498" s="148">
        <f t="shared" si="108"/>
        <v>943857</v>
      </c>
      <c r="I498" s="148">
        <f t="shared" si="108"/>
        <v>357412</v>
      </c>
      <c r="J498" s="148">
        <f t="shared" si="108"/>
        <v>1065237</v>
      </c>
      <c r="K498" s="148">
        <f t="shared" si="108"/>
        <v>647390</v>
      </c>
      <c r="L498" s="148">
        <f t="shared" si="108"/>
        <v>1712627</v>
      </c>
    </row>
    <row r="499" spans="1:12" ht="12.75">
      <c r="A499" s="7"/>
      <c r="B499" s="37"/>
      <c r="C499" s="13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25.5">
      <c r="A500" s="7" t="s">
        <v>13</v>
      </c>
      <c r="B500" s="45">
        <v>2045</v>
      </c>
      <c r="C500" s="32" t="s">
        <v>228</v>
      </c>
      <c r="D500" s="121"/>
      <c r="E500" s="122"/>
      <c r="F500" s="116"/>
      <c r="G500" s="110"/>
      <c r="H500" s="99"/>
      <c r="I500" s="110"/>
      <c r="J500" s="99"/>
      <c r="K500" s="110"/>
      <c r="L500" s="99"/>
    </row>
    <row r="501" spans="1:12" ht="12.75">
      <c r="A501" s="7"/>
      <c r="B501" s="117">
        <v>1.911</v>
      </c>
      <c r="C501" s="120" t="s">
        <v>319</v>
      </c>
      <c r="D501" s="110">
        <v>0</v>
      </c>
      <c r="E501" s="75">
        <v>10</v>
      </c>
      <c r="F501" s="110">
        <v>0</v>
      </c>
      <c r="G501" s="110">
        <v>0</v>
      </c>
      <c r="H501" s="110">
        <v>0</v>
      </c>
      <c r="I501" s="110">
        <v>0</v>
      </c>
      <c r="J501" s="110">
        <v>0</v>
      </c>
      <c r="K501" s="110">
        <v>0</v>
      </c>
      <c r="L501" s="110">
        <v>0</v>
      </c>
    </row>
    <row r="502" spans="1:12" ht="12.75">
      <c r="A502" s="7"/>
      <c r="B502" s="67"/>
      <c r="C502" s="31"/>
      <c r="D502" s="75"/>
      <c r="E502" s="75"/>
      <c r="F502" s="116"/>
      <c r="G502" s="110"/>
      <c r="H502" s="99"/>
      <c r="I502" s="110"/>
      <c r="J502" s="99"/>
      <c r="K502" s="110"/>
      <c r="L502" s="99"/>
    </row>
    <row r="503" spans="1:12" ht="12.75">
      <c r="A503" s="7" t="s">
        <v>13</v>
      </c>
      <c r="B503" s="40">
        <v>2402</v>
      </c>
      <c r="C503" s="30" t="s">
        <v>0</v>
      </c>
      <c r="D503" s="75"/>
      <c r="E503" s="75"/>
      <c r="F503" s="116"/>
      <c r="G503" s="110"/>
      <c r="H503" s="99"/>
      <c r="I503" s="110"/>
      <c r="J503" s="99"/>
      <c r="K503" s="110"/>
      <c r="L503" s="99"/>
    </row>
    <row r="504" spans="1:12" ht="12.75">
      <c r="A504" s="7"/>
      <c r="B504" s="117">
        <v>1.911</v>
      </c>
      <c r="C504" s="120" t="s">
        <v>319</v>
      </c>
      <c r="D504" s="75">
        <v>300</v>
      </c>
      <c r="E504" s="110">
        <v>0</v>
      </c>
      <c r="F504" s="110">
        <v>0</v>
      </c>
      <c r="G504" s="110">
        <v>0</v>
      </c>
      <c r="H504" s="110">
        <v>0</v>
      </c>
      <c r="I504" s="110">
        <v>0</v>
      </c>
      <c r="J504" s="110">
        <v>0</v>
      </c>
      <c r="K504" s="110">
        <v>0</v>
      </c>
      <c r="L504" s="110">
        <v>0</v>
      </c>
    </row>
    <row r="505" spans="1:12" ht="12.75">
      <c r="A505" s="7"/>
      <c r="B505" s="67"/>
      <c r="C505" s="31"/>
      <c r="D505" s="75"/>
      <c r="E505" s="75"/>
      <c r="F505" s="116"/>
      <c r="G505" s="110"/>
      <c r="H505" s="99"/>
      <c r="I505" s="110"/>
      <c r="J505" s="99"/>
      <c r="K505" s="110"/>
      <c r="L505" s="99"/>
    </row>
    <row r="506" spans="1:12" ht="12.75">
      <c r="A506" s="7" t="s">
        <v>13</v>
      </c>
      <c r="B506" s="45">
        <v>2406</v>
      </c>
      <c r="C506" s="32" t="s">
        <v>1</v>
      </c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>
      <c r="A507" s="61"/>
      <c r="B507" s="117">
        <v>1.911</v>
      </c>
      <c r="C507" s="120" t="s">
        <v>319</v>
      </c>
      <c r="D507" s="99">
        <f>(43+705)</f>
        <v>748</v>
      </c>
      <c r="E507" s="11">
        <v>248</v>
      </c>
      <c r="F507" s="110">
        <v>0</v>
      </c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110">
        <v>0</v>
      </c>
    </row>
    <row r="508" spans="1:12" ht="12.75">
      <c r="A508" s="61"/>
      <c r="B508" s="117">
        <v>2.911</v>
      </c>
      <c r="C508" s="120" t="s">
        <v>319</v>
      </c>
      <c r="D508" s="99">
        <v>1377</v>
      </c>
      <c r="E508" s="110">
        <v>0</v>
      </c>
      <c r="F508" s="110">
        <v>0</v>
      </c>
      <c r="G508" s="110">
        <v>0</v>
      </c>
      <c r="H508" s="110">
        <v>0</v>
      </c>
      <c r="I508" s="110">
        <v>0</v>
      </c>
      <c r="J508" s="110">
        <v>0</v>
      </c>
      <c r="K508" s="110">
        <v>0</v>
      </c>
      <c r="L508" s="110">
        <v>0</v>
      </c>
    </row>
    <row r="509" spans="1:12" ht="12.75">
      <c r="A509" s="61"/>
      <c r="B509" s="117"/>
      <c r="C509" s="120"/>
      <c r="D509" s="99"/>
      <c r="E509" s="11"/>
      <c r="F509" s="110"/>
      <c r="G509" s="110"/>
      <c r="H509" s="110"/>
      <c r="I509" s="110"/>
      <c r="J509" s="99"/>
      <c r="K509" s="110"/>
      <c r="L509" s="110"/>
    </row>
    <row r="510" spans="1:12" ht="12.75" hidden="1">
      <c r="A510" s="61"/>
      <c r="B510" s="45">
        <v>3435</v>
      </c>
      <c r="C510" s="32" t="s">
        <v>2</v>
      </c>
      <c r="D510" s="99"/>
      <c r="E510" s="11"/>
      <c r="F510" s="110"/>
      <c r="G510" s="110"/>
      <c r="H510" s="110"/>
      <c r="I510" s="110"/>
      <c r="J510" s="99"/>
      <c r="K510" s="110"/>
      <c r="L510" s="110"/>
    </row>
    <row r="511" spans="1:12" ht="12.75" hidden="1">
      <c r="A511" s="61"/>
      <c r="B511" s="117">
        <v>1.911</v>
      </c>
      <c r="C511" s="120" t="s">
        <v>319</v>
      </c>
      <c r="D511" s="99"/>
      <c r="E511" s="11"/>
      <c r="F511" s="110"/>
      <c r="G511" s="110"/>
      <c r="H511" s="110"/>
      <c r="I511" s="110"/>
      <c r="J511" s="99"/>
      <c r="K511" s="110"/>
      <c r="L511" s="110"/>
    </row>
    <row r="512" spans="1:12" ht="54.75" customHeight="1">
      <c r="A512" s="79" t="s">
        <v>294</v>
      </c>
      <c r="B512" s="165" t="s">
        <v>296</v>
      </c>
      <c r="C512" s="166"/>
      <c r="D512" s="167"/>
      <c r="E512" s="167"/>
      <c r="F512" s="167"/>
      <c r="G512" s="167"/>
      <c r="H512" s="167"/>
      <c r="I512" s="167"/>
      <c r="J512" s="167"/>
      <c r="K512" s="167"/>
      <c r="L512" s="167"/>
    </row>
    <row r="513" spans="1:12" ht="12.75">
      <c r="A513" s="79"/>
      <c r="B513" s="106"/>
      <c r="C513" s="156"/>
      <c r="D513" s="157"/>
      <c r="E513" s="157"/>
      <c r="F513" s="157"/>
      <c r="G513" s="157"/>
      <c r="H513" s="157"/>
      <c r="I513" s="157"/>
      <c r="J513" s="157"/>
      <c r="K513" s="157"/>
      <c r="L513" s="157"/>
    </row>
    <row r="514" spans="1:12" ht="25.5">
      <c r="A514" s="7"/>
      <c r="B514" s="37"/>
      <c r="C514" s="139" t="s">
        <v>328</v>
      </c>
      <c r="D514" s="99">
        <v>11950</v>
      </c>
      <c r="E514" s="11">
        <v>18632</v>
      </c>
      <c r="F514" s="101">
        <v>60000</v>
      </c>
      <c r="G514" s="110">
        <v>0</v>
      </c>
      <c r="H514" s="101">
        <f>H438</f>
        <v>75000</v>
      </c>
      <c r="I514" s="110">
        <v>0</v>
      </c>
      <c r="J514" s="110">
        <v>0</v>
      </c>
      <c r="K514" s="101">
        <f>K437</f>
        <v>150000</v>
      </c>
      <c r="L514" s="95">
        <f>SUM(J514:K514)</f>
        <v>150000</v>
      </c>
    </row>
    <row r="515" spans="1:12" ht="12.75">
      <c r="A515" s="7"/>
      <c r="B515" s="37"/>
      <c r="C515" s="139"/>
      <c r="D515" s="99"/>
      <c r="E515" s="11"/>
      <c r="F515" s="101"/>
      <c r="G515" s="110"/>
      <c r="H515" s="101"/>
      <c r="I515" s="110"/>
      <c r="J515" s="110"/>
      <c r="K515" s="101"/>
      <c r="L515" s="95"/>
    </row>
    <row r="516" spans="1:12" ht="25.5">
      <c r="A516" s="35"/>
      <c r="B516" s="63"/>
      <c r="C516" s="154" t="s">
        <v>329</v>
      </c>
      <c r="D516" s="112">
        <v>0</v>
      </c>
      <c r="E516" s="155">
        <v>0</v>
      </c>
      <c r="F516" s="115">
        <v>0</v>
      </c>
      <c r="G516" s="112">
        <v>0</v>
      </c>
      <c r="H516" s="115">
        <v>0</v>
      </c>
      <c r="I516" s="112">
        <v>0</v>
      </c>
      <c r="J516" s="98">
        <v>174827</v>
      </c>
      <c r="K516" s="115">
        <v>0</v>
      </c>
      <c r="L516" s="94">
        <f>SUM(J516:K516)</f>
        <v>174827</v>
      </c>
    </row>
    <row r="517" spans="1:12" ht="12.75">
      <c r="A517" s="7"/>
      <c r="B517" s="37"/>
      <c r="C517" s="139"/>
      <c r="D517" s="110"/>
      <c r="E517" s="122"/>
      <c r="F517" s="114"/>
      <c r="G517" s="110"/>
      <c r="H517" s="114"/>
      <c r="I517" s="110"/>
      <c r="J517" s="99"/>
      <c r="K517" s="114"/>
      <c r="L517" s="95"/>
    </row>
    <row r="518" spans="1:12" ht="25.5">
      <c r="A518" s="7"/>
      <c r="B518" s="37"/>
      <c r="C518" s="139" t="s">
        <v>330</v>
      </c>
      <c r="D518" s="110">
        <v>0</v>
      </c>
      <c r="E518" s="122">
        <v>0</v>
      </c>
      <c r="F518" s="114">
        <v>0</v>
      </c>
      <c r="G518" s="110">
        <v>0</v>
      </c>
      <c r="H518" s="114">
        <v>0</v>
      </c>
      <c r="I518" s="110">
        <v>0</v>
      </c>
      <c r="J518" s="99">
        <v>3000</v>
      </c>
      <c r="K518" s="114">
        <v>0</v>
      </c>
      <c r="L518" s="95">
        <f>SUM(J518:K518)</f>
        <v>3000</v>
      </c>
    </row>
    <row r="519" spans="1:12" ht="12.75">
      <c r="A519" s="7"/>
      <c r="B519" s="37"/>
      <c r="C519" s="139"/>
      <c r="D519" s="99"/>
      <c r="E519" s="11"/>
      <c r="F519" s="101"/>
      <c r="G519" s="110"/>
      <c r="H519" s="101"/>
      <c r="I519" s="110"/>
      <c r="J519" s="99"/>
      <c r="K519" s="101"/>
      <c r="L519" s="95"/>
    </row>
    <row r="520" spans="1:12" ht="25.5">
      <c r="A520" s="7"/>
      <c r="B520" s="37"/>
      <c r="C520" s="32" t="s">
        <v>314</v>
      </c>
      <c r="D520" s="95">
        <v>222</v>
      </c>
      <c r="E520" s="114">
        <f>E299</f>
        <v>0</v>
      </c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2.75">
      <c r="A521" s="35"/>
      <c r="B521" s="63"/>
      <c r="C521" s="64"/>
      <c r="D521" s="94"/>
      <c r="E521" s="94"/>
      <c r="F521" s="94"/>
      <c r="G521" s="94"/>
      <c r="H521" s="94"/>
      <c r="I521" s="119"/>
      <c r="J521" s="94"/>
      <c r="K521" s="94"/>
      <c r="L521" s="94"/>
    </row>
    <row r="522" spans="1:12" ht="30" customHeight="1">
      <c r="A522" s="79"/>
      <c r="B522" s="168"/>
      <c r="C522" s="168"/>
      <c r="D522" s="169"/>
      <c r="E522" s="169"/>
      <c r="F522" s="169"/>
      <c r="G522" s="169"/>
      <c r="H522" s="169"/>
      <c r="I522" s="169"/>
      <c r="J522" s="169"/>
      <c r="K522" s="169"/>
      <c r="L522" s="169"/>
    </row>
    <row r="523" spans="1:12" ht="12.75">
      <c r="A523" s="35"/>
      <c r="B523" s="63"/>
      <c r="C523" s="104"/>
      <c r="D523" s="105"/>
      <c r="E523" s="94"/>
      <c r="F523" s="94"/>
      <c r="G523" s="94"/>
      <c r="H523" s="94"/>
      <c r="I523" s="94"/>
      <c r="J523" s="94"/>
      <c r="K523" s="94"/>
      <c r="L523" s="94"/>
    </row>
    <row r="524" spans="1:12" ht="12.75">
      <c r="A524" s="7"/>
      <c r="B524" s="37"/>
      <c r="C524" s="45"/>
      <c r="D524" s="96"/>
      <c r="E524" s="95"/>
      <c r="F524" s="95"/>
      <c r="G524" s="95"/>
      <c r="H524" s="95"/>
      <c r="I524" s="95"/>
      <c r="J524" s="95"/>
      <c r="K524" s="95"/>
      <c r="L524" s="95"/>
    </row>
    <row r="525" spans="1:12" ht="12.75">
      <c r="A525" s="7"/>
      <c r="B525" s="37"/>
      <c r="C525" s="45"/>
      <c r="D525" s="96"/>
      <c r="E525" s="95"/>
      <c r="F525" s="95"/>
      <c r="G525" s="95"/>
      <c r="H525" s="95"/>
      <c r="I525" s="95"/>
      <c r="J525" s="95"/>
      <c r="K525" s="95"/>
      <c r="L525" s="95"/>
    </row>
    <row r="526" spans="1:12" ht="12.75">
      <c r="A526" s="7"/>
      <c r="B526" s="37"/>
      <c r="C526" s="45"/>
      <c r="D526" s="96"/>
      <c r="E526" s="95"/>
      <c r="F526" s="95"/>
      <c r="G526" s="95"/>
      <c r="H526" s="95"/>
      <c r="I526" s="95"/>
      <c r="J526" s="95"/>
      <c r="K526" s="95"/>
      <c r="L526" s="95"/>
    </row>
    <row r="527" spans="1:12" ht="12.75">
      <c r="A527" s="7"/>
      <c r="B527" s="37"/>
      <c r="C527" s="45"/>
      <c r="D527" s="96"/>
      <c r="E527" s="95"/>
      <c r="F527" s="95"/>
      <c r="G527" s="95"/>
      <c r="H527" s="95"/>
      <c r="I527" s="95"/>
      <c r="J527" s="95"/>
      <c r="K527" s="95"/>
      <c r="L527" s="95"/>
    </row>
    <row r="528" spans="2:7" ht="12.75">
      <c r="B528" s="55"/>
      <c r="C528" s="31"/>
      <c r="F528" s="82"/>
      <c r="G528" s="82"/>
    </row>
    <row r="529" spans="2:7" ht="12.75">
      <c r="B529" s="46"/>
      <c r="C529" s="32"/>
      <c r="F529" s="82"/>
      <c r="G529" s="82"/>
    </row>
    <row r="530" spans="3:7" ht="12.75">
      <c r="C530" s="4"/>
      <c r="F530" s="82"/>
      <c r="G530" s="82"/>
    </row>
    <row r="531" spans="3:7" ht="12.75">
      <c r="C531" s="4"/>
      <c r="F531" s="82"/>
      <c r="G531" s="82"/>
    </row>
    <row r="532" spans="2:7" ht="12.75">
      <c r="B532" s="36"/>
      <c r="C532" s="31"/>
      <c r="F532" s="82"/>
      <c r="G532" s="82"/>
    </row>
  </sheetData>
  <sheetProtection/>
  <autoFilter ref="A19:L501"/>
  <mergeCells count="11">
    <mergeCell ref="D18:E18"/>
    <mergeCell ref="B512:L512"/>
    <mergeCell ref="B522:L522"/>
    <mergeCell ref="J18:L18"/>
    <mergeCell ref="H18:I18"/>
    <mergeCell ref="A1:L1"/>
    <mergeCell ref="F5:L5"/>
    <mergeCell ref="D17:E17"/>
    <mergeCell ref="F17:G17"/>
    <mergeCell ref="H17:I17"/>
    <mergeCell ref="J17:L17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2012-06-21T11:00:19Z</cp:lastPrinted>
  <dcterms:created xsi:type="dcterms:W3CDTF">2004-06-02T16:15:08Z</dcterms:created>
  <dcterms:modified xsi:type="dcterms:W3CDTF">2012-06-23T08:17:19Z</dcterms:modified>
  <cp:category/>
  <cp:version/>
  <cp:contentType/>
  <cp:contentStatus/>
</cp:coreProperties>
</file>